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15" windowWidth="15450" windowHeight="10260"/>
  </bookViews>
  <sheets>
    <sheet name="приложение" sheetId="5" r:id="rId1"/>
  </sheets>
  <definedNames>
    <definedName name="_xlnm._FilterDatabase" localSheetId="0" hidden="1">приложение!$A$1:$A$926</definedName>
  </definedNames>
  <calcPr calcId="145621"/>
</workbook>
</file>

<file path=xl/calcChain.xml><?xml version="1.0" encoding="utf-8"?>
<calcChain xmlns="http://schemas.openxmlformats.org/spreadsheetml/2006/main">
  <c r="F899" i="5" l="1"/>
  <c r="E899" i="5"/>
  <c r="G899" i="5" s="1"/>
  <c r="F827" i="5"/>
  <c r="E827" i="5"/>
  <c r="G827" i="5" s="1"/>
  <c r="F825" i="5"/>
  <c r="E825" i="5"/>
  <c r="G825" i="5" s="1"/>
  <c r="F783" i="5"/>
  <c r="E783" i="5"/>
  <c r="G783" i="5" l="1"/>
  <c r="F611" i="5"/>
  <c r="E611" i="5"/>
  <c r="F539" i="5"/>
  <c r="E539" i="5"/>
  <c r="G541" i="5"/>
  <c r="F489" i="5"/>
  <c r="E489" i="5"/>
  <c r="G491" i="5"/>
  <c r="F438" i="5"/>
  <c r="E438" i="5"/>
  <c r="G440" i="5"/>
  <c r="F385" i="5"/>
  <c r="E385" i="5"/>
  <c r="G387" i="5"/>
  <c r="F338" i="5"/>
  <c r="E338" i="5"/>
  <c r="G340" i="5"/>
  <c r="F285" i="5"/>
  <c r="E285" i="5"/>
  <c r="G287" i="5"/>
  <c r="F242" i="5"/>
  <c r="E242" i="5"/>
  <c r="G244" i="5"/>
  <c r="F199" i="5"/>
  <c r="E199" i="5"/>
  <c r="G201" i="5"/>
  <c r="G74" i="5"/>
  <c r="F158" i="5"/>
  <c r="F72" i="5" s="1"/>
  <c r="E158" i="5"/>
  <c r="E72" i="5" s="1"/>
  <c r="G161" i="5"/>
  <c r="F55" i="5"/>
  <c r="F53" i="5" s="1"/>
  <c r="E55" i="5"/>
  <c r="E53" i="5" s="1"/>
  <c r="F48" i="5"/>
  <c r="E48" i="5"/>
  <c r="F45" i="5"/>
  <c r="E45" i="5"/>
  <c r="E43" i="5" s="1"/>
  <c r="F37" i="5"/>
  <c r="F35" i="5" s="1"/>
  <c r="E37" i="5"/>
  <c r="E35" i="5" s="1"/>
  <c r="F27" i="5"/>
  <c r="F25" i="5" s="1"/>
  <c r="E27" i="5"/>
  <c r="E25" i="5" s="1"/>
  <c r="F19" i="5"/>
  <c r="F17" i="5" s="1"/>
  <c r="E19" i="5"/>
  <c r="E17" i="5" s="1"/>
  <c r="F14" i="5"/>
  <c r="E14" i="5"/>
  <c r="F8" i="5"/>
  <c r="E8" i="5"/>
  <c r="G72" i="5" l="1"/>
  <c r="G338" i="5"/>
  <c r="G285" i="5"/>
  <c r="G489" i="5"/>
  <c r="G242" i="5"/>
  <c r="G199" i="5"/>
  <c r="G539" i="5"/>
  <c r="G438" i="5"/>
  <c r="G385" i="5"/>
  <c r="G611" i="5"/>
  <c r="E6" i="5"/>
  <c r="G158" i="5"/>
  <c r="G48" i="5"/>
  <c r="G53" i="5"/>
  <c r="G8" i="5"/>
  <c r="G17" i="5"/>
  <c r="G55" i="5"/>
  <c r="G45" i="5"/>
  <c r="F43" i="5"/>
  <c r="G43" i="5" s="1"/>
  <c r="G19" i="5"/>
  <c r="G14" i="5"/>
  <c r="G37" i="5"/>
  <c r="G35" i="5"/>
  <c r="G25" i="5"/>
  <c r="G27" i="5"/>
  <c r="F6" i="5"/>
  <c r="G925" i="5"/>
  <c r="G924" i="5"/>
  <c r="G923" i="5"/>
  <c r="F922" i="5"/>
  <c r="E922" i="5"/>
  <c r="G921" i="5"/>
  <c r="G920" i="5"/>
  <c r="G919" i="5"/>
  <c r="G918" i="5"/>
  <c r="G917" i="5"/>
  <c r="G916" i="5"/>
  <c r="F915" i="5"/>
  <c r="F914" i="5" s="1"/>
  <c r="E915" i="5"/>
  <c r="E914" i="5" s="1"/>
  <c r="E912" i="5" s="1"/>
  <c r="E911" i="5"/>
  <c r="G910" i="5"/>
  <c r="G909" i="5"/>
  <c r="G908" i="5"/>
  <c r="F907" i="5"/>
  <c r="E907" i="5"/>
  <c r="G906" i="5"/>
  <c r="G905" i="5"/>
  <c r="G904" i="5"/>
  <c r="G903" i="5"/>
  <c r="F902" i="5"/>
  <c r="E902" i="5"/>
  <c r="G900" i="5"/>
  <c r="G898" i="5"/>
  <c r="G897" i="5"/>
  <c r="G896" i="5"/>
  <c r="G895" i="5"/>
  <c r="G894" i="5"/>
  <c r="G893" i="5"/>
  <c r="G892" i="5"/>
  <c r="F891" i="5"/>
  <c r="E891" i="5"/>
  <c r="G890" i="5"/>
  <c r="G889" i="5"/>
  <c r="G888" i="5"/>
  <c r="G887" i="5"/>
  <c r="F886" i="5"/>
  <c r="E886" i="5"/>
  <c r="G885" i="5"/>
  <c r="G884" i="5"/>
  <c r="G883" i="5"/>
  <c r="G882" i="5"/>
  <c r="G881" i="5"/>
  <c r="G880" i="5"/>
  <c r="F879" i="5"/>
  <c r="E879" i="5"/>
  <c r="G874" i="5"/>
  <c r="G873" i="5"/>
  <c r="F872" i="5"/>
  <c r="E872" i="5"/>
  <c r="G871" i="5"/>
  <c r="G870" i="5"/>
  <c r="G869" i="5"/>
  <c r="F868" i="5"/>
  <c r="E868" i="5"/>
  <c r="G868" i="5" s="1"/>
  <c r="G867" i="5"/>
  <c r="G866" i="5"/>
  <c r="F865" i="5"/>
  <c r="E865" i="5"/>
  <c r="G864" i="5"/>
  <c r="G863" i="5"/>
  <c r="G862" i="5"/>
  <c r="G861" i="5"/>
  <c r="G860" i="5"/>
  <c r="G859" i="5"/>
  <c r="F858" i="5"/>
  <c r="F856" i="5" s="1"/>
  <c r="E858" i="5"/>
  <c r="E856" i="5" s="1"/>
  <c r="E854" i="5" s="1"/>
  <c r="G857" i="5"/>
  <c r="G852" i="5"/>
  <c r="G851" i="5"/>
  <c r="G850" i="5"/>
  <c r="G849" i="5"/>
  <c r="G848" i="5"/>
  <c r="F847" i="5"/>
  <c r="F844" i="5" s="1"/>
  <c r="E847" i="5"/>
  <c r="G846" i="5"/>
  <c r="G845" i="5"/>
  <c r="G840" i="5"/>
  <c r="G839" i="5"/>
  <c r="G838" i="5"/>
  <c r="G837" i="5"/>
  <c r="G836" i="5"/>
  <c r="G835" i="5"/>
  <c r="G834" i="5"/>
  <c r="F833" i="5"/>
  <c r="F832" i="5" s="1"/>
  <c r="E833" i="5"/>
  <c r="G828" i="5"/>
  <c r="G826" i="5"/>
  <c r="G824" i="5"/>
  <c r="G823" i="5"/>
  <c r="G822" i="5"/>
  <c r="G821" i="5"/>
  <c r="G820" i="5"/>
  <c r="F819" i="5"/>
  <c r="E819" i="5"/>
  <c r="G818" i="5"/>
  <c r="G817" i="5"/>
  <c r="G816" i="5"/>
  <c r="F815" i="5"/>
  <c r="E815" i="5"/>
  <c r="G814" i="5"/>
  <c r="G813" i="5"/>
  <c r="F812" i="5"/>
  <c r="E812" i="5"/>
  <c r="G811" i="5"/>
  <c r="G810" i="5"/>
  <c r="G809" i="5"/>
  <c r="F808" i="5"/>
  <c r="E808" i="5"/>
  <c r="G807" i="5"/>
  <c r="G806" i="5"/>
  <c r="G805" i="5"/>
  <c r="G804" i="5"/>
  <c r="G803" i="5"/>
  <c r="F802" i="5"/>
  <c r="E802" i="5"/>
  <c r="G801" i="5"/>
  <c r="G800" i="5"/>
  <c r="G799" i="5"/>
  <c r="G798" i="5"/>
  <c r="G797" i="5"/>
  <c r="F796" i="5"/>
  <c r="E796" i="5"/>
  <c r="G791" i="5"/>
  <c r="G790" i="5"/>
  <c r="F789" i="5"/>
  <c r="E789" i="5"/>
  <c r="G788" i="5"/>
  <c r="G787" i="5"/>
  <c r="F786" i="5"/>
  <c r="F785" i="5" s="1"/>
  <c r="E786" i="5"/>
  <c r="E785" i="5" s="1"/>
  <c r="G784" i="5"/>
  <c r="G782" i="5"/>
  <c r="G781" i="5"/>
  <c r="G780" i="5"/>
  <c r="F779" i="5"/>
  <c r="E779" i="5"/>
  <c r="G778" i="5"/>
  <c r="G777" i="5"/>
  <c r="G776" i="5"/>
  <c r="G775" i="5"/>
  <c r="G774" i="5"/>
  <c r="F773" i="5"/>
  <c r="E773" i="5"/>
  <c r="G772" i="5"/>
  <c r="G771" i="5"/>
  <c r="G770" i="5"/>
  <c r="G769" i="5"/>
  <c r="G768" i="5"/>
  <c r="G767" i="5"/>
  <c r="G766" i="5"/>
  <c r="G765" i="5"/>
  <c r="F764" i="5"/>
  <c r="E764" i="5"/>
  <c r="G763" i="5"/>
  <c r="G762" i="5"/>
  <c r="G761" i="5"/>
  <c r="G760" i="5"/>
  <c r="G759" i="5"/>
  <c r="G758" i="5"/>
  <c r="F757" i="5"/>
  <c r="E757" i="5"/>
  <c r="G752" i="5"/>
  <c r="G751" i="5"/>
  <c r="G750" i="5"/>
  <c r="G749" i="5"/>
  <c r="G748" i="5"/>
  <c r="G747" i="5"/>
  <c r="F746" i="5"/>
  <c r="F745" i="5" s="1"/>
  <c r="E746" i="5"/>
  <c r="E745" i="5" s="1"/>
  <c r="E743" i="5" s="1"/>
  <c r="F742" i="5"/>
  <c r="G742" i="5" s="1"/>
  <c r="G741" i="5"/>
  <c r="G740" i="5"/>
  <c r="G739" i="5"/>
  <c r="G738" i="5"/>
  <c r="G737" i="5"/>
  <c r="F736" i="5"/>
  <c r="E736" i="5"/>
  <c r="G735" i="5"/>
  <c r="G734" i="5"/>
  <c r="G733" i="5"/>
  <c r="G732" i="5"/>
  <c r="F731" i="5"/>
  <c r="E731" i="5"/>
  <c r="G730" i="5"/>
  <c r="G729" i="5"/>
  <c r="G728" i="5"/>
  <c r="G727" i="5"/>
  <c r="G726" i="5"/>
  <c r="G725" i="5"/>
  <c r="F724" i="5"/>
  <c r="E724" i="5"/>
  <c r="G723" i="5"/>
  <c r="G722" i="5"/>
  <c r="G721" i="5"/>
  <c r="G720" i="5"/>
  <c r="G719" i="5"/>
  <c r="F718" i="5"/>
  <c r="E718" i="5"/>
  <c r="G713" i="5"/>
  <c r="G712" i="5"/>
  <c r="G711" i="5"/>
  <c r="G710" i="5"/>
  <c r="F709" i="5"/>
  <c r="F708" i="5" s="1"/>
  <c r="E709" i="5"/>
  <c r="E708" i="5" s="1"/>
  <c r="G707" i="5"/>
  <c r="G706" i="5"/>
  <c r="G705" i="5"/>
  <c r="F704" i="5"/>
  <c r="E704" i="5"/>
  <c r="G703" i="5"/>
  <c r="G702" i="5"/>
  <c r="G701" i="5"/>
  <c r="F700" i="5"/>
  <c r="E700" i="5"/>
  <c r="G699" i="5"/>
  <c r="G698" i="5"/>
  <c r="G697" i="5"/>
  <c r="G696" i="5"/>
  <c r="G695" i="5"/>
  <c r="F694" i="5"/>
  <c r="E694" i="5"/>
  <c r="G693" i="5"/>
  <c r="G692" i="5"/>
  <c r="G691" i="5"/>
  <c r="F690" i="5"/>
  <c r="E690" i="5"/>
  <c r="G689" i="5"/>
  <c r="G688" i="5"/>
  <c r="G687" i="5"/>
  <c r="G686" i="5"/>
  <c r="G685" i="5"/>
  <c r="F684" i="5"/>
  <c r="E684" i="5"/>
  <c r="G679" i="5"/>
  <c r="G678" i="5"/>
  <c r="F677" i="5"/>
  <c r="E677" i="5"/>
  <c r="G676" i="5"/>
  <c r="G675" i="5"/>
  <c r="G674" i="5"/>
  <c r="G673" i="5"/>
  <c r="G672" i="5"/>
  <c r="F671" i="5"/>
  <c r="E671" i="5"/>
  <c r="G666" i="5"/>
  <c r="G665" i="5"/>
  <c r="G664" i="5"/>
  <c r="G663" i="5"/>
  <c r="G662" i="5"/>
  <c r="G661" i="5"/>
  <c r="G660" i="5"/>
  <c r="G659" i="5"/>
  <c r="F658" i="5"/>
  <c r="E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F643" i="5"/>
  <c r="E643" i="5"/>
  <c r="G638" i="5"/>
  <c r="G637" i="5"/>
  <c r="F636" i="5"/>
  <c r="E636" i="5"/>
  <c r="G635" i="5"/>
  <c r="G634" i="5"/>
  <c r="G633" i="5"/>
  <c r="G632" i="5"/>
  <c r="G631" i="5"/>
  <c r="G630" i="5"/>
  <c r="F629" i="5"/>
  <c r="E629" i="5"/>
  <c r="G628" i="5"/>
  <c r="G627" i="5"/>
  <c r="G626" i="5"/>
  <c r="F625" i="5"/>
  <c r="E625" i="5"/>
  <c r="G624" i="5"/>
  <c r="G623" i="5"/>
  <c r="G622" i="5"/>
  <c r="G621" i="5"/>
  <c r="G620" i="5"/>
  <c r="G619" i="5"/>
  <c r="F618" i="5"/>
  <c r="E618" i="5"/>
  <c r="G613" i="5"/>
  <c r="G612" i="5"/>
  <c r="G610" i="5"/>
  <c r="G609" i="5"/>
  <c r="G608" i="5"/>
  <c r="G607" i="5"/>
  <c r="G606" i="5"/>
  <c r="G605" i="5"/>
  <c r="G604" i="5"/>
  <c r="G603" i="5"/>
  <c r="G602" i="5"/>
  <c r="G601" i="5"/>
  <c r="G600" i="5"/>
  <c r="F599" i="5"/>
  <c r="E599" i="5"/>
  <c r="G598" i="5"/>
  <c r="G597" i="5"/>
  <c r="G596" i="5"/>
  <c r="G595" i="5"/>
  <c r="G594" i="5"/>
  <c r="G593" i="5"/>
  <c r="F592" i="5"/>
  <c r="E592" i="5"/>
  <c r="G591" i="5"/>
  <c r="G590" i="5"/>
  <c r="F589" i="5"/>
  <c r="E589" i="5"/>
  <c r="G588" i="5"/>
  <c r="G587" i="5"/>
  <c r="G586" i="5"/>
  <c r="G585" i="5"/>
  <c r="G584" i="5"/>
  <c r="G583" i="5"/>
  <c r="G582" i="5"/>
  <c r="G581" i="5"/>
  <c r="G580" i="5"/>
  <c r="F579" i="5"/>
  <c r="E579" i="5"/>
  <c r="G574" i="5"/>
  <c r="G573" i="5"/>
  <c r="F572" i="5"/>
  <c r="F571" i="5" s="1"/>
  <c r="E572" i="5"/>
  <c r="E571" i="5" s="1"/>
  <c r="G570" i="5"/>
  <c r="G569" i="5"/>
  <c r="F568" i="5"/>
  <c r="E568" i="5"/>
  <c r="G567" i="5"/>
  <c r="G566" i="5"/>
  <c r="G565" i="5"/>
  <c r="F564" i="5"/>
  <c r="E564" i="5"/>
  <c r="G563" i="5"/>
  <c r="G562" i="5"/>
  <c r="G561" i="5"/>
  <c r="G560" i="5"/>
  <c r="G559" i="5"/>
  <c r="G558" i="5"/>
  <c r="F557" i="5"/>
  <c r="E557" i="5"/>
  <c r="G556" i="5"/>
  <c r="G555" i="5"/>
  <c r="G554" i="5"/>
  <c r="G553" i="5"/>
  <c r="G552" i="5"/>
  <c r="F551" i="5"/>
  <c r="E551" i="5"/>
  <c r="G550" i="5"/>
  <c r="G549" i="5"/>
  <c r="G548" i="5"/>
  <c r="G547" i="5"/>
  <c r="G546" i="5"/>
  <c r="G545" i="5"/>
  <c r="G544" i="5"/>
  <c r="G543" i="5"/>
  <c r="F542" i="5"/>
  <c r="E542" i="5"/>
  <c r="G537" i="5"/>
  <c r="G536" i="5"/>
  <c r="G535" i="5"/>
  <c r="F534" i="5"/>
  <c r="E534" i="5"/>
  <c r="G533" i="5"/>
  <c r="G532" i="5"/>
  <c r="G531" i="5"/>
  <c r="G530" i="5"/>
  <c r="F529" i="5"/>
  <c r="E529" i="5"/>
  <c r="G527" i="5"/>
  <c r="G526" i="5"/>
  <c r="G525" i="5"/>
  <c r="G524" i="5"/>
  <c r="G523" i="5"/>
  <c r="G522" i="5"/>
  <c r="G521" i="5"/>
  <c r="G520" i="5"/>
  <c r="G519" i="5"/>
  <c r="G518" i="5"/>
  <c r="F517" i="5"/>
  <c r="E517" i="5"/>
  <c r="G516" i="5"/>
  <c r="G515" i="5"/>
  <c r="G514" i="5"/>
  <c r="G513" i="5"/>
  <c r="G512" i="5"/>
  <c r="G511" i="5"/>
  <c r="G510" i="5"/>
  <c r="F509" i="5"/>
  <c r="E509" i="5"/>
  <c r="G508" i="5"/>
  <c r="G507" i="5"/>
  <c r="G506" i="5"/>
  <c r="G505" i="5"/>
  <c r="F504" i="5"/>
  <c r="E504" i="5"/>
  <c r="G503" i="5"/>
  <c r="G502" i="5"/>
  <c r="G501" i="5"/>
  <c r="G500" i="5"/>
  <c r="G499" i="5"/>
  <c r="G498" i="5"/>
  <c r="G497" i="5"/>
  <c r="F496" i="5"/>
  <c r="E496" i="5"/>
  <c r="G495" i="5"/>
  <c r="G494" i="5"/>
  <c r="G493" i="5"/>
  <c r="F492" i="5"/>
  <c r="E492" i="5"/>
  <c r="G487" i="5"/>
  <c r="G486" i="5"/>
  <c r="G485" i="5"/>
  <c r="F484" i="5"/>
  <c r="E484" i="5"/>
  <c r="G483" i="5"/>
  <c r="G482" i="5"/>
  <c r="G481" i="5"/>
  <c r="G480" i="5"/>
  <c r="F479" i="5"/>
  <c r="E479" i="5"/>
  <c r="G477" i="5"/>
  <c r="G476" i="5"/>
  <c r="G475" i="5"/>
  <c r="G474" i="5"/>
  <c r="G473" i="5"/>
  <c r="G472" i="5"/>
  <c r="G471" i="5"/>
  <c r="G470" i="5"/>
  <c r="G469" i="5"/>
  <c r="G468" i="5"/>
  <c r="F467" i="5"/>
  <c r="E467" i="5"/>
  <c r="G466" i="5"/>
  <c r="G465" i="5"/>
  <c r="G464" i="5"/>
  <c r="G463" i="5"/>
  <c r="G462" i="5"/>
  <c r="G461" i="5"/>
  <c r="F460" i="5"/>
  <c r="E460" i="5"/>
  <c r="G459" i="5"/>
  <c r="G458" i="5"/>
  <c r="G457" i="5"/>
  <c r="F456" i="5"/>
  <c r="E456" i="5"/>
  <c r="G455" i="5"/>
  <c r="G454" i="5"/>
  <c r="F453" i="5"/>
  <c r="E453" i="5"/>
  <c r="G452" i="5"/>
  <c r="G451" i="5"/>
  <c r="G450" i="5"/>
  <c r="F449" i="5"/>
  <c r="E449" i="5"/>
  <c r="G448" i="5"/>
  <c r="G447" i="5"/>
  <c r="G446" i="5"/>
  <c r="G445" i="5"/>
  <c r="G444" i="5"/>
  <c r="G443" i="5"/>
  <c r="F442" i="5"/>
  <c r="E442" i="5"/>
  <c r="G441" i="5"/>
  <c r="G436" i="5"/>
  <c r="G435" i="5"/>
  <c r="G434" i="5"/>
  <c r="G433" i="5"/>
  <c r="F432" i="5"/>
  <c r="E432" i="5"/>
  <c r="G431" i="5"/>
  <c r="G430" i="5"/>
  <c r="G429" i="5"/>
  <c r="G428" i="5"/>
  <c r="G427" i="5"/>
  <c r="F426" i="5"/>
  <c r="E426" i="5"/>
  <c r="G424" i="5"/>
  <c r="G423" i="5"/>
  <c r="G422" i="5"/>
  <c r="F421" i="5"/>
  <c r="E421" i="5"/>
  <c r="G420" i="5"/>
  <c r="G419" i="5"/>
  <c r="G418" i="5"/>
  <c r="F417" i="5"/>
  <c r="E417" i="5"/>
  <c r="G416" i="5"/>
  <c r="G415" i="5"/>
  <c r="G414" i="5"/>
  <c r="G413" i="5"/>
  <c r="G412" i="5"/>
  <c r="G411" i="5"/>
  <c r="G410" i="5"/>
  <c r="G409" i="5"/>
  <c r="F408" i="5"/>
  <c r="E408" i="5"/>
  <c r="G407" i="5"/>
  <c r="G406" i="5"/>
  <c r="G405" i="5"/>
  <c r="G404" i="5"/>
  <c r="G403" i="5"/>
  <c r="G402" i="5"/>
  <c r="F401" i="5"/>
  <c r="E401" i="5"/>
  <c r="G400" i="5"/>
  <c r="G399" i="5"/>
  <c r="G398" i="5"/>
  <c r="G397" i="5"/>
  <c r="F396" i="5"/>
  <c r="E396" i="5"/>
  <c r="G395" i="5"/>
  <c r="G394" i="5"/>
  <c r="G393" i="5"/>
  <c r="G392" i="5"/>
  <c r="G391" i="5"/>
  <c r="G390" i="5"/>
  <c r="F389" i="5"/>
  <c r="E389" i="5"/>
  <c r="G388" i="5"/>
  <c r="G383" i="5"/>
  <c r="G382" i="5"/>
  <c r="G381" i="5"/>
  <c r="F380" i="5"/>
  <c r="E380" i="5"/>
  <c r="G379" i="5"/>
  <c r="G378" i="5"/>
  <c r="G377" i="5"/>
  <c r="F376" i="5"/>
  <c r="E376" i="5"/>
  <c r="G374" i="5"/>
  <c r="G373" i="5"/>
  <c r="G372" i="5"/>
  <c r="G371" i="5"/>
  <c r="G370" i="5"/>
  <c r="G369" i="5"/>
  <c r="G368" i="5"/>
  <c r="G367" i="5"/>
  <c r="G366" i="5"/>
  <c r="G365" i="5"/>
  <c r="F364" i="5"/>
  <c r="E364" i="5"/>
  <c r="G363" i="5"/>
  <c r="G362" i="5"/>
  <c r="G361" i="5"/>
  <c r="G360" i="5"/>
  <c r="G359" i="5"/>
  <c r="G358" i="5"/>
  <c r="F357" i="5"/>
  <c r="E357" i="5"/>
  <c r="G356" i="5"/>
  <c r="G355" i="5"/>
  <c r="G354" i="5"/>
  <c r="G353" i="5"/>
  <c r="F352" i="5"/>
  <c r="E352" i="5"/>
  <c r="G351" i="5"/>
  <c r="G350" i="5"/>
  <c r="G349" i="5"/>
  <c r="G348" i="5"/>
  <c r="G347" i="5"/>
  <c r="G346" i="5"/>
  <c r="F345" i="5"/>
  <c r="E345" i="5"/>
  <c r="G344" i="5"/>
  <c r="G343" i="5"/>
  <c r="G342" i="5"/>
  <c r="F341" i="5"/>
  <c r="E341" i="5"/>
  <c r="G336" i="5"/>
  <c r="G335" i="5"/>
  <c r="G334" i="5"/>
  <c r="F333" i="5"/>
  <c r="E333" i="5"/>
  <c r="G332" i="5"/>
  <c r="G331" i="5"/>
  <c r="G330" i="5"/>
  <c r="G329" i="5"/>
  <c r="F328" i="5"/>
  <c r="E328" i="5"/>
  <c r="G326" i="5"/>
  <c r="G325" i="5"/>
  <c r="F324" i="5"/>
  <c r="E324" i="5"/>
  <c r="G323" i="5"/>
  <c r="G322" i="5"/>
  <c r="G321" i="5"/>
  <c r="G320" i="5"/>
  <c r="F319" i="5"/>
  <c r="E319" i="5"/>
  <c r="G318" i="5"/>
  <c r="G317" i="5"/>
  <c r="G316" i="5"/>
  <c r="G315" i="5"/>
  <c r="G314" i="5"/>
  <c r="G313" i="5"/>
  <c r="G312" i="5"/>
  <c r="G311" i="5"/>
  <c r="G310" i="5"/>
  <c r="G309" i="5"/>
  <c r="F308" i="5"/>
  <c r="E308" i="5"/>
  <c r="G307" i="5"/>
  <c r="G306" i="5"/>
  <c r="G305" i="5"/>
  <c r="G304" i="5"/>
  <c r="G303" i="5"/>
  <c r="G302" i="5"/>
  <c r="G301" i="5"/>
  <c r="F300" i="5"/>
  <c r="E300" i="5"/>
  <c r="G299" i="5"/>
  <c r="G298" i="5"/>
  <c r="G297" i="5"/>
  <c r="G296" i="5"/>
  <c r="G295" i="5"/>
  <c r="G294" i="5"/>
  <c r="G293" i="5"/>
  <c r="F292" i="5"/>
  <c r="E292" i="5"/>
  <c r="G291" i="5"/>
  <c r="G290" i="5"/>
  <c r="F289" i="5"/>
  <c r="E289" i="5"/>
  <c r="E288" i="5"/>
  <c r="G283" i="5"/>
  <c r="G282" i="5"/>
  <c r="G281" i="5"/>
  <c r="G280" i="5"/>
  <c r="F279" i="5"/>
  <c r="E279" i="5"/>
  <c r="G278" i="5"/>
  <c r="G277" i="5"/>
  <c r="G276" i="5"/>
  <c r="F275" i="5"/>
  <c r="E275" i="5"/>
  <c r="E274" i="5" s="1"/>
  <c r="G273" i="5"/>
  <c r="G272" i="5"/>
  <c r="G271" i="5"/>
  <c r="G270" i="5"/>
  <c r="G269" i="5"/>
  <c r="G268" i="5"/>
  <c r="G267" i="5"/>
  <c r="G266" i="5"/>
  <c r="G265" i="5"/>
  <c r="G264" i="5"/>
  <c r="G263" i="5"/>
  <c r="G262" i="5"/>
  <c r="F261" i="5"/>
  <c r="E261" i="5"/>
  <c r="G260" i="5"/>
  <c r="G259" i="5"/>
  <c r="G258" i="5"/>
  <c r="G257" i="5"/>
  <c r="G256" i="5"/>
  <c r="G255" i="5"/>
  <c r="G254" i="5"/>
  <c r="G253" i="5"/>
  <c r="F252" i="5"/>
  <c r="E252" i="5"/>
  <c r="G251" i="5"/>
  <c r="G250" i="5"/>
  <c r="G249" i="5"/>
  <c r="G248" i="5"/>
  <c r="G247" i="5"/>
  <c r="F246" i="5"/>
  <c r="E246" i="5"/>
  <c r="G245" i="5"/>
  <c r="G240" i="5"/>
  <c r="G239" i="5"/>
  <c r="G238" i="5"/>
  <c r="F237" i="5"/>
  <c r="E237" i="5"/>
  <c r="G236" i="5"/>
  <c r="G235" i="5"/>
  <c r="G234" i="5"/>
  <c r="F233" i="5"/>
  <c r="E233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F219" i="5"/>
  <c r="E219" i="5"/>
  <c r="G218" i="5"/>
  <c r="G217" i="5"/>
  <c r="G216" i="5"/>
  <c r="G215" i="5"/>
  <c r="G214" i="5"/>
  <c r="G213" i="5"/>
  <c r="G212" i="5"/>
  <c r="F211" i="5"/>
  <c r="E211" i="5"/>
  <c r="G210" i="5"/>
  <c r="G209" i="5"/>
  <c r="G208" i="5"/>
  <c r="G207" i="5"/>
  <c r="G206" i="5"/>
  <c r="G205" i="5"/>
  <c r="G204" i="5"/>
  <c r="F203" i="5"/>
  <c r="E203" i="5"/>
  <c r="G202" i="5"/>
  <c r="G197" i="5"/>
  <c r="G196" i="5"/>
  <c r="G195" i="5"/>
  <c r="G194" i="5"/>
  <c r="F193" i="5"/>
  <c r="E193" i="5"/>
  <c r="G192" i="5"/>
  <c r="G191" i="5"/>
  <c r="G190" i="5"/>
  <c r="G189" i="5"/>
  <c r="F188" i="5"/>
  <c r="E188" i="5"/>
  <c r="G187" i="5"/>
  <c r="G186" i="5"/>
  <c r="G185" i="5"/>
  <c r="G184" i="5"/>
  <c r="F183" i="5"/>
  <c r="E183" i="5"/>
  <c r="G182" i="5"/>
  <c r="G181" i="5"/>
  <c r="G180" i="5"/>
  <c r="F179" i="5"/>
  <c r="E179" i="5"/>
  <c r="G178" i="5"/>
  <c r="G177" i="5"/>
  <c r="G176" i="5"/>
  <c r="F175" i="5"/>
  <c r="E175" i="5"/>
  <c r="G174" i="5"/>
  <c r="G173" i="5"/>
  <c r="G172" i="5"/>
  <c r="G171" i="5"/>
  <c r="F170" i="5"/>
  <c r="E170" i="5"/>
  <c r="G157" i="5"/>
  <c r="G156" i="5"/>
  <c r="G169" i="5"/>
  <c r="G168" i="5"/>
  <c r="G167" i="5"/>
  <c r="G166" i="5"/>
  <c r="F165" i="5"/>
  <c r="E165" i="5"/>
  <c r="G164" i="5"/>
  <c r="G163" i="5"/>
  <c r="G162" i="5"/>
  <c r="G160" i="5"/>
  <c r="G159" i="5"/>
  <c r="G155" i="5"/>
  <c r="G154" i="5"/>
  <c r="G153" i="5"/>
  <c r="F152" i="5"/>
  <c r="E152" i="5"/>
  <c r="G151" i="5"/>
  <c r="G150" i="5"/>
  <c r="G149" i="5"/>
  <c r="G148" i="5"/>
  <c r="G147" i="5"/>
  <c r="F146" i="5"/>
  <c r="E146" i="5"/>
  <c r="G145" i="5"/>
  <c r="G144" i="5"/>
  <c r="G143" i="5"/>
  <c r="F142" i="5"/>
  <c r="E142" i="5"/>
  <c r="G141" i="5"/>
  <c r="G140" i="5"/>
  <c r="F139" i="5"/>
  <c r="E139" i="5"/>
  <c r="G138" i="5"/>
  <c r="G137" i="5"/>
  <c r="G136" i="5"/>
  <c r="G135" i="5"/>
  <c r="G134" i="5"/>
  <c r="F133" i="5"/>
  <c r="E133" i="5"/>
  <c r="G132" i="5"/>
  <c r="G131" i="5"/>
  <c r="G130" i="5"/>
  <c r="G129" i="5"/>
  <c r="F128" i="5"/>
  <c r="E128" i="5"/>
  <c r="G127" i="5"/>
  <c r="G126" i="5"/>
  <c r="G125" i="5"/>
  <c r="G124" i="5"/>
  <c r="G123" i="5"/>
  <c r="G122" i="5"/>
  <c r="G121" i="5"/>
  <c r="G120" i="5"/>
  <c r="G119" i="5"/>
  <c r="F118" i="5"/>
  <c r="E118" i="5"/>
  <c r="G117" i="5"/>
  <c r="G116" i="5"/>
  <c r="G115" i="5"/>
  <c r="G114" i="5"/>
  <c r="G113" i="5"/>
  <c r="G112" i="5"/>
  <c r="G111" i="5"/>
  <c r="G110" i="5"/>
  <c r="F109" i="5"/>
  <c r="E109" i="5"/>
  <c r="G108" i="5"/>
  <c r="G107" i="5"/>
  <c r="F106" i="5"/>
  <c r="E106" i="5"/>
  <c r="G105" i="5"/>
  <c r="G104" i="5"/>
  <c r="G103" i="5"/>
  <c r="G102" i="5"/>
  <c r="F101" i="5"/>
  <c r="E101" i="5"/>
  <c r="G100" i="5"/>
  <c r="G99" i="5"/>
  <c r="F98" i="5"/>
  <c r="E98" i="5"/>
  <c r="G97" i="5"/>
  <c r="G96" i="5"/>
  <c r="F95" i="5"/>
  <c r="E95" i="5"/>
  <c r="G94" i="5"/>
  <c r="G93" i="5"/>
  <c r="G92" i="5"/>
  <c r="F91" i="5"/>
  <c r="E91" i="5"/>
  <c r="G90" i="5"/>
  <c r="G89" i="5"/>
  <c r="G88" i="5"/>
  <c r="G87" i="5"/>
  <c r="G86" i="5"/>
  <c r="G85" i="5"/>
  <c r="G84" i="5"/>
  <c r="F83" i="5"/>
  <c r="E83" i="5"/>
  <c r="G82" i="5"/>
  <c r="G81" i="5"/>
  <c r="G80" i="5"/>
  <c r="G79" i="5"/>
  <c r="G78" i="5"/>
  <c r="G77" i="5"/>
  <c r="G76" i="5"/>
  <c r="F75" i="5"/>
  <c r="E75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F52" i="5"/>
  <c r="E52" i="5"/>
  <c r="G51" i="5"/>
  <c r="G50" i="5"/>
  <c r="G49" i="5"/>
  <c r="G47" i="5"/>
  <c r="G46" i="5"/>
  <c r="F42" i="5"/>
  <c r="E42" i="5"/>
  <c r="G41" i="5"/>
  <c r="G40" i="5"/>
  <c r="G39" i="5"/>
  <c r="G38" i="5"/>
  <c r="F34" i="5"/>
  <c r="E34" i="5"/>
  <c r="G33" i="5"/>
  <c r="G32" i="5"/>
  <c r="G31" i="5"/>
  <c r="G30" i="5"/>
  <c r="G29" i="5"/>
  <c r="G28" i="5"/>
  <c r="F24" i="5"/>
  <c r="E24" i="5"/>
  <c r="G23" i="5"/>
  <c r="G22" i="5"/>
  <c r="G21" i="5"/>
  <c r="G20" i="5"/>
  <c r="F16" i="5"/>
  <c r="E16" i="5"/>
  <c r="G15" i="5"/>
  <c r="G13" i="5"/>
  <c r="G12" i="5"/>
  <c r="G11" i="5"/>
  <c r="G10" i="5"/>
  <c r="G9" i="5"/>
  <c r="F5" i="5"/>
  <c r="E5" i="5"/>
  <c r="E327" i="5" l="1"/>
  <c r="F478" i="5"/>
  <c r="F528" i="5"/>
  <c r="E756" i="5"/>
  <c r="E754" i="5" s="1"/>
  <c r="G802" i="5"/>
  <c r="F425" i="5"/>
  <c r="E683" i="5"/>
  <c r="E681" i="5" s="1"/>
  <c r="F717" i="5"/>
  <c r="F715" i="5" s="1"/>
  <c r="F274" i="5"/>
  <c r="F327" i="5"/>
  <c r="F756" i="5"/>
  <c r="F754" i="5" s="1"/>
  <c r="E878" i="5"/>
  <c r="E876" i="5" s="1"/>
  <c r="E901" i="5"/>
  <c r="E578" i="5"/>
  <c r="E576" i="5" s="1"/>
  <c r="E232" i="5"/>
  <c r="E375" i="5"/>
  <c r="E617" i="5"/>
  <c r="E615" i="5" s="1"/>
  <c r="G796" i="5"/>
  <c r="F795" i="5"/>
  <c r="E841" i="5"/>
  <c r="E844" i="5"/>
  <c r="E842" i="5" s="1"/>
  <c r="G175" i="5"/>
  <c r="F670" i="5"/>
  <c r="G708" i="5"/>
  <c r="F830" i="5"/>
  <c r="F878" i="5"/>
  <c r="F901" i="5"/>
  <c r="G901" i="5" s="1"/>
  <c r="F912" i="5"/>
  <c r="G912" i="5" s="1"/>
  <c r="G914" i="5"/>
  <c r="G6" i="5"/>
  <c r="F232" i="5"/>
  <c r="F375" i="5"/>
  <c r="E425" i="5"/>
  <c r="G425" i="5" s="1"/>
  <c r="E478" i="5"/>
  <c r="E528" i="5"/>
  <c r="G528" i="5" s="1"/>
  <c r="F617" i="5"/>
  <c r="E639" i="5"/>
  <c r="E642" i="5"/>
  <c r="E640" i="5" s="1"/>
  <c r="E717" i="5"/>
  <c r="E715" i="5" s="1"/>
  <c r="G785" i="5"/>
  <c r="E795" i="5"/>
  <c r="E793" i="5" s="1"/>
  <c r="G478" i="5"/>
  <c r="F639" i="5"/>
  <c r="G639" i="5" s="1"/>
  <c r="F642" i="5"/>
  <c r="G274" i="5"/>
  <c r="G327" i="5"/>
  <c r="G571" i="5"/>
  <c r="F578" i="5"/>
  <c r="E670" i="5"/>
  <c r="E668" i="5" s="1"/>
  <c r="F683" i="5"/>
  <c r="F681" i="5" s="1"/>
  <c r="F743" i="5"/>
  <c r="G743" i="5" s="1"/>
  <c r="G745" i="5"/>
  <c r="E829" i="5"/>
  <c r="E832" i="5"/>
  <c r="E830" i="5" s="1"/>
  <c r="F842" i="5"/>
  <c r="F854" i="5"/>
  <c r="G854" i="5" s="1"/>
  <c r="G856" i="5"/>
  <c r="G128" i="5"/>
  <c r="G183" i="5"/>
  <c r="G16" i="5"/>
  <c r="G146" i="5"/>
  <c r="G233" i="5"/>
  <c r="G279" i="5"/>
  <c r="G709" i="5"/>
  <c r="G625" i="5"/>
  <c r="G731" i="5"/>
  <c r="G324" i="5"/>
  <c r="G345" i="5"/>
  <c r="E667" i="5"/>
  <c r="G746" i="5"/>
  <c r="G83" i="5"/>
  <c r="G357" i="5"/>
  <c r="G764" i="5"/>
  <c r="G5" i="5"/>
  <c r="G42" i="5"/>
  <c r="G75" i="5"/>
  <c r="G300" i="5"/>
  <c r="G396" i="5"/>
  <c r="G757" i="5"/>
  <c r="G34" i="5"/>
  <c r="G52" i="5"/>
  <c r="G91" i="5"/>
  <c r="G118" i="5"/>
  <c r="G142" i="5"/>
  <c r="G467" i="5"/>
  <c r="G479" i="5"/>
  <c r="G599" i="5"/>
  <c r="G694" i="5"/>
  <c r="G779" i="5"/>
  <c r="G902" i="5"/>
  <c r="G308" i="5"/>
  <c r="G333" i="5"/>
  <c r="G442" i="5"/>
  <c r="G484" i="5"/>
  <c r="G677" i="5"/>
  <c r="G773" i="5"/>
  <c r="G915" i="5"/>
  <c r="G922" i="5"/>
  <c r="G24" i="5"/>
  <c r="G101" i="5"/>
  <c r="G246" i="5"/>
  <c r="G252" i="5"/>
  <c r="G341" i="5"/>
  <c r="G380" i="5"/>
  <c r="G408" i="5"/>
  <c r="G421" i="5"/>
  <c r="G453" i="5"/>
  <c r="G460" i="5"/>
  <c r="G496" i="5"/>
  <c r="G509" i="5"/>
  <c r="G529" i="5"/>
  <c r="G564" i="5"/>
  <c r="G592" i="5"/>
  <c r="G786" i="5"/>
  <c r="G789" i="5"/>
  <c r="G808" i="5"/>
  <c r="G815" i="5"/>
  <c r="G109" i="5"/>
  <c r="G165" i="5"/>
  <c r="G170" i="5"/>
  <c r="G568" i="5"/>
  <c r="G658" i="5"/>
  <c r="G872" i="5"/>
  <c r="E853" i="5"/>
  <c r="G858" i="5"/>
  <c r="G819" i="5"/>
  <c r="E792" i="5"/>
  <c r="G700" i="5"/>
  <c r="G684" i="5"/>
  <c r="G636" i="5"/>
  <c r="G629" i="5"/>
  <c r="E614" i="5"/>
  <c r="G517" i="5"/>
  <c r="E488" i="5"/>
  <c r="G504" i="5"/>
  <c r="G456" i="5"/>
  <c r="E437" i="5"/>
  <c r="F384" i="5"/>
  <c r="E384" i="5"/>
  <c r="G364" i="5"/>
  <c r="G352" i="5"/>
  <c r="G292" i="5"/>
  <c r="F284" i="5"/>
  <c r="G289" i="5"/>
  <c r="E241" i="5"/>
  <c r="G219" i="5"/>
  <c r="G211" i="5"/>
  <c r="G203" i="5"/>
  <c r="G188" i="5"/>
  <c r="G152" i="5"/>
  <c r="G106" i="5"/>
  <c r="G98" i="5"/>
  <c r="E875" i="5"/>
  <c r="G886" i="5"/>
  <c r="G891" i="5"/>
  <c r="G907" i="5"/>
  <c r="F911" i="5"/>
  <c r="G911" i="5" s="1"/>
  <c r="G139" i="5"/>
  <c r="G376" i="5"/>
  <c r="G557" i="5"/>
  <c r="G589" i="5"/>
  <c r="F71" i="5"/>
  <c r="E71" i="5"/>
  <c r="G95" i="5"/>
  <c r="G179" i="5"/>
  <c r="G237" i="5"/>
  <c r="G275" i="5"/>
  <c r="G319" i="5"/>
  <c r="E337" i="5"/>
  <c r="G389" i="5"/>
  <c r="G417" i="5"/>
  <c r="E538" i="5"/>
  <c r="E680" i="5"/>
  <c r="G690" i="5"/>
  <c r="G736" i="5"/>
  <c r="F753" i="5"/>
  <c r="F792" i="5"/>
  <c r="G812" i="5"/>
  <c r="F853" i="5"/>
  <c r="G879" i="5"/>
  <c r="F875" i="5"/>
  <c r="G875" i="5" s="1"/>
  <c r="G193" i="5"/>
  <c r="G328" i="5"/>
  <c r="G401" i="5"/>
  <c r="G432" i="5"/>
  <c r="G449" i="5"/>
  <c r="E575" i="5"/>
  <c r="G671" i="5"/>
  <c r="E714" i="5"/>
  <c r="G724" i="5"/>
  <c r="G833" i="5"/>
  <c r="G847" i="5"/>
  <c r="F841" i="5"/>
  <c r="G133" i="5"/>
  <c r="F198" i="5"/>
  <c r="G288" i="5"/>
  <c r="E284" i="5"/>
  <c r="G426" i="5"/>
  <c r="F437" i="5"/>
  <c r="G492" i="5"/>
  <c r="F488" i="5"/>
  <c r="G534" i="5"/>
  <c r="G551" i="5"/>
  <c r="G572" i="5"/>
  <c r="G579" i="5"/>
  <c r="G704" i="5"/>
  <c r="G718" i="5"/>
  <c r="G865" i="5"/>
  <c r="E198" i="5"/>
  <c r="F241" i="5"/>
  <c r="G261" i="5"/>
  <c r="F538" i="5"/>
  <c r="G538" i="5" s="1"/>
  <c r="G542" i="5"/>
  <c r="F614" i="5"/>
  <c r="G618" i="5"/>
  <c r="G643" i="5"/>
  <c r="E753" i="5"/>
  <c r="F337" i="5"/>
  <c r="F575" i="5"/>
  <c r="G575" i="5" s="1"/>
  <c r="F667" i="5"/>
  <c r="G667" i="5" s="1"/>
  <c r="F680" i="5"/>
  <c r="G680" i="5" s="1"/>
  <c r="F714" i="5"/>
  <c r="F829" i="5"/>
  <c r="G829" i="5" s="1"/>
  <c r="G232" i="5" l="1"/>
  <c r="G754" i="5"/>
  <c r="G756" i="5"/>
  <c r="G241" i="5"/>
  <c r="G683" i="5"/>
  <c r="G717" i="5"/>
  <c r="E926" i="5"/>
  <c r="G375" i="5"/>
  <c r="F876" i="5"/>
  <c r="G876" i="5" s="1"/>
  <c r="G878" i="5"/>
  <c r="G670" i="5"/>
  <c r="F668" i="5"/>
  <c r="G668" i="5" s="1"/>
  <c r="G844" i="5"/>
  <c r="G681" i="5"/>
  <c r="G642" i="5"/>
  <c r="F640" i="5"/>
  <c r="G640" i="5" s="1"/>
  <c r="F615" i="5"/>
  <c r="G615" i="5" s="1"/>
  <c r="G617" i="5"/>
  <c r="G832" i="5"/>
  <c r="F793" i="5"/>
  <c r="G793" i="5" s="1"/>
  <c r="G795" i="5"/>
  <c r="F576" i="5"/>
  <c r="G576" i="5" s="1"/>
  <c r="G578" i="5"/>
  <c r="F926" i="5"/>
  <c r="G926" i="5" s="1"/>
  <c r="G841" i="5"/>
  <c r="G842" i="5"/>
  <c r="G715" i="5"/>
  <c r="G830" i="5"/>
  <c r="G792" i="5"/>
  <c r="G384" i="5"/>
  <c r="G853" i="5"/>
  <c r="G714" i="5"/>
  <c r="G614" i="5"/>
  <c r="G488" i="5"/>
  <c r="G437" i="5"/>
  <c r="G337" i="5"/>
  <c r="G284" i="5"/>
  <c r="G198" i="5"/>
  <c r="G753" i="5"/>
  <c r="G71" i="5"/>
</calcChain>
</file>

<file path=xl/sharedStrings.xml><?xml version="1.0" encoding="utf-8"?>
<sst xmlns="http://schemas.openxmlformats.org/spreadsheetml/2006/main" count="3115" uniqueCount="554">
  <si>
    <t>Департамент финансов администрации города Перми</t>
  </si>
  <si>
    <t/>
  </si>
  <si>
    <t>КЦСР</t>
  </si>
  <si>
    <t>Наименование КЦСР</t>
  </si>
  <si>
    <t>КВР</t>
  </si>
  <si>
    <t>Наименование КВР</t>
  </si>
  <si>
    <t>Департамент имущественных отношений администрации города Перми</t>
  </si>
  <si>
    <t>0020500</t>
  </si>
  <si>
    <t>Функциональные органы администрации города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</si>
  <si>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</si>
  <si>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</si>
  <si>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</si>
  <si>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</si>
  <si>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</si>
  <si>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</si>
  <si>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</si>
  <si>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</si>
  <si>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</si>
  <si>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</si>
  <si>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</si>
  <si>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</si>
  <si>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</si>
  <si>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</si>
  <si>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0900300</t>
  </si>
  <si>
    <t>Обеспечение приватизации и проведение предпродажной подготовки объектов приватизации</t>
  </si>
  <si>
    <t>0920301</t>
  </si>
  <si>
    <t>Средства на исполнение решений судов, вступивших в законную силу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</si>
  <si>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</si>
  <si>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 органов, а также в результате деятельности казенных учреждений</t>
  </si>
  <si>
    <t>7965400</t>
  </si>
  <si>
    <t>Ведомственная целевая программа «Управление и распоряжение муниципальным имуществом города Перми»</t>
  </si>
  <si>
    <t>111</t>
  </si>
  <si>
    <t>112</t>
  </si>
  <si>
    <t>243</t>
  </si>
  <si>
    <t>Закупка товаров, работ услуг в целях капитального ремонта государственного (муниципального) имущества</t>
  </si>
  <si>
    <t>0700500</t>
  </si>
  <si>
    <t>Резервный фонд администрации города Перми</t>
  </si>
  <si>
    <t>7960100</t>
  </si>
  <si>
    <t>Ведомственная целевая программа Переход на электронный документооборот в сфере управления финансами города Перми</t>
  </si>
  <si>
    <t>Департамент градостроительства и архитектуры администрации города Перми</t>
  </si>
  <si>
    <t>2970000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</si>
  <si>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 и их постановку на государственный кадастровый учет для бесплатного предоставления многодетным семьям</t>
  </si>
  <si>
    <t>3380103</t>
  </si>
  <si>
    <t>Прочие мероприятия в области застройки территории города</t>
  </si>
  <si>
    <t>7962000</t>
  </si>
  <si>
    <t>Ведомственная целевая программа «Разработка документации по планировке территорий города Перми»</t>
  </si>
  <si>
    <t>611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</si>
  <si>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</si>
  <si>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7964700</t>
  </si>
  <si>
    <t>Ведомственная целевая программа Сопровождение автоматизированной информационной системы обеспечения градостроительной деятельности</t>
  </si>
  <si>
    <t>Управление по экологии и природопользованию администрации города Перми</t>
  </si>
  <si>
    <t>7965300</t>
  </si>
  <si>
    <t>Ведомственная целевая программа «Регулирование численности безнадзорных собак и кошек на территории города Перми»</t>
  </si>
  <si>
    <t>7965500</t>
  </si>
  <si>
    <t>Ведомственная целевая программа «Реализация природоохранных мероприятий на территории города Перми на 2013-2015 годы»</t>
  </si>
  <si>
    <t>7965600</t>
  </si>
  <si>
    <t>Ведомственная целевая программа «Охрана, защита, воспроизводство городских лесов и обустройство мест отдыха на 2013-2015 годы»</t>
  </si>
  <si>
    <t>Управление здравоохранения администрации города Перми</t>
  </si>
  <si>
    <t>5055100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</si>
  <si>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</si>
  <si>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</t>
  </si>
  <si>
    <t>Пособия и компенсации гражданам и иные социальные выплаты, кроме публичных нормативных обязательств</t>
  </si>
  <si>
    <t>5210210</t>
  </si>
  <si>
    <t>Оплата проезда пациентов, проживающих в г.Перми,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</si>
  <si>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5210228</t>
  </si>
  <si>
    <t>Организация оказания медицинской помощи на территории Пермского края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</si>
  <si>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</si>
  <si>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</si>
  <si>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7800400</t>
  </si>
  <si>
    <t>Мероприятия по развитию микрорайонов – финансовое обеспечение отдельных государственных полномочий в сфере здравоохранения</t>
  </si>
  <si>
    <t>612</t>
  </si>
  <si>
    <t>Субсидии бюджетным учреждениям на иные цели</t>
  </si>
  <si>
    <t>Департамент культуры и молодежной политики администрации города Перми</t>
  </si>
  <si>
    <t>4239902</t>
  </si>
  <si>
    <t>Учреждения по внешкольной работе с детьми, без учета средств региональных проектов</t>
  </si>
  <si>
    <t>622</t>
  </si>
  <si>
    <t>Субсидии автономным учреждениям на иные цели</t>
  </si>
  <si>
    <t>4361000</t>
  </si>
  <si>
    <t>Денежная компенсация на приобретение книгоиздательской продукции и периодических изданий педагогическим работникам</t>
  </si>
  <si>
    <t>4409902</t>
  </si>
  <si>
    <t>Обеспечение деятельности подведомственных учреждений без учета средств регионального проекта Приведение в нормативное состояние объектов социальной сферы</t>
  </si>
  <si>
    <t>5058503</t>
  </si>
  <si>
    <t>Социальные гарантии и льготы педагогическим работникам МОУ города</t>
  </si>
  <si>
    <t>7010100</t>
  </si>
  <si>
    <t>Мероприятия в сфере культуры</t>
  </si>
  <si>
    <t>7800100</t>
  </si>
  <si>
    <t>Мероприятия по развитию микрорайонов города Перми</t>
  </si>
  <si>
    <t>7964501</t>
  </si>
  <si>
    <t>Создание системы поддержки одаренных детей города Перми в сфере культуры и искусства</t>
  </si>
  <si>
    <t>7964502</t>
  </si>
  <si>
    <t>Стипендии одаренным детям, обучающимся в образовательных учреждениях дополнительного образования в сфере культуры</t>
  </si>
  <si>
    <t>7964600</t>
  </si>
  <si>
    <t>Ведомственная целевая программа Приведение в нормативное состояние учреждений в сфере культуры</t>
  </si>
  <si>
    <t>7965000</t>
  </si>
  <si>
    <t>Ведомственная целевая программа Обеспечение и развитие театрально-концертной деятельности муниципальных учреждений культуры города Перми</t>
  </si>
  <si>
    <t>7965100</t>
  </si>
  <si>
    <t>Ведомственная целевая программа Сохранение, использование и популяризация объектов культурного наследия (памятников истории и культуры) города Перми</t>
  </si>
  <si>
    <t>7965200</t>
  </si>
  <si>
    <t>Ведомственная целевая программа Городские культурно-массовые мероприятия</t>
  </si>
  <si>
    <t>7971200</t>
  </si>
  <si>
    <t>Долгосрочная целевая программа Молодежь города Перми</t>
  </si>
  <si>
    <t>630</t>
  </si>
  <si>
    <t>Субсидии некоммерческим организациям (за исключением государственных (муниципальных) учреждений)</t>
  </si>
  <si>
    <t>7971300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</si>
  <si>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Общественное участие на 2010-2013 годы</t>
  </si>
  <si>
    <t>Департамент образования администрации города Перми</t>
  </si>
  <si>
    <t>1120272</t>
  </si>
  <si>
    <t>Строительство нового корпуса гимназии N 11 им. С.П.Дягилева</t>
  </si>
  <si>
    <t>411</t>
  </si>
  <si>
    <t>Бюджетные инвестиции в объекты государственной (муниципальной)  собственности казенным учреждениям вне рамок государственного оборонного заказа</t>
  </si>
  <si>
    <t>2470100</t>
  </si>
  <si>
    <t>Мероприятия по профилактике правонарушений на территории города Перми</t>
  </si>
  <si>
    <t>4209902</t>
  </si>
  <si>
    <t>Обеспечение деятельности учреждений без учета средств регионального проекта Новая школа</t>
  </si>
  <si>
    <t>4215200</t>
  </si>
  <si>
    <t>Организация подвоза учащихся на учебные занятия и обратно из отдаленных микрорайонов</t>
  </si>
  <si>
    <t>323</t>
  </si>
  <si>
    <t>Приобретение товаров, работ, услуг в пользу граждан</t>
  </si>
  <si>
    <t>4215300</t>
  </si>
  <si>
    <t>Организация подвоза учащихся на учебные занятия и обратно школ, закрытых на капитальный ремонт в другие общеобразовательные учреждения</t>
  </si>
  <si>
    <t>4215400</t>
  </si>
  <si>
    <t>Организация питания учащихся в кадетской школе</t>
  </si>
  <si>
    <t>4215500</t>
  </si>
  <si>
    <t>Дополнительная образовательная услуга по созданию основы подготовки несовершеннолетних граждан, обучающихся в кадетской школе, к служению Отечеству на поприще военной службы</t>
  </si>
  <si>
    <t>4215600</t>
  </si>
  <si>
    <t>Прочие производители товаров, работ и услуг в области общего образования</t>
  </si>
  <si>
    <t>4215700</t>
  </si>
  <si>
    <t>Дополнительное образование (обучение, воспитание и развитие способностей учащихся) несовершеннолетних граждан в кадетской школе</t>
  </si>
  <si>
    <t>4215800</t>
  </si>
  <si>
    <t>Сохранение и использование мемориального музея Дом Дягилева в культурно-образовательной деятельности с детьми и взрослыми</t>
  </si>
  <si>
    <t>4219902</t>
  </si>
  <si>
    <t>4229902</t>
  </si>
  <si>
    <t>4359900</t>
  </si>
  <si>
    <t>Обеспечение деятельности подведомственных учреждений</t>
  </si>
  <si>
    <t>4360900</t>
  </si>
  <si>
    <t>Проведение мероприятий для детей и молодежи</t>
  </si>
  <si>
    <t>4529900</t>
  </si>
  <si>
    <t>5054700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</si>
  <si>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</si>
  <si>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5055308</t>
  </si>
  <si>
    <t>Предоставление мер социальной поддержки учащимся из многодетных малоимущих семей</t>
  </si>
  <si>
    <t>5055309</t>
  </si>
  <si>
    <t>Предоставление мер социальной поддержки учащимся из малоимущих семей</t>
  </si>
  <si>
    <t>5056002</t>
  </si>
  <si>
    <t>Стипендиальное обеспечение обучающихся в 10-х и 11-х классах общеобразовательных учреждений</t>
  </si>
  <si>
    <t>340</t>
  </si>
  <si>
    <t>Стипендии</t>
  </si>
  <si>
    <t>5058501</t>
  </si>
  <si>
    <t>Бесплатное питание отдельных категорий учащихся в МОУ города Перми</t>
  </si>
  <si>
    <t>5058509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</si>
  <si>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учреждениях общего, начального и среднего профессионального образования</t>
  </si>
  <si>
    <t>5058510</t>
  </si>
  <si>
    <t>Компенсация фактически произведенных расходов на приобретение абонементских билетов на проезд железнодорожным транспортом общего пользования пригородного сообщения</t>
  </si>
  <si>
    <t>5200900</t>
  </si>
  <si>
    <t>Ежемесячное денежное вознаграждение за классное руководство</t>
  </si>
  <si>
    <t>5201900</t>
  </si>
  <si>
    <t>Проект Ступени</t>
  </si>
  <si>
    <t>5210211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</si>
  <si>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</si>
  <si>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5210212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</si>
  <si>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учреждениях,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учреждениях санаторного типа для детей, нуждающихся в длительном лечении</t>
  </si>
  <si>
    <t>5210214</t>
  </si>
  <si>
    <t>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</si>
  <si>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5210218</t>
  </si>
  <si>
    <t>Выплата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</si>
  <si>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5210224</t>
  </si>
  <si>
    <t>Предоставление социальных гарантий и льгот педагогическим работникам образовательных учреждений</t>
  </si>
  <si>
    <t>7800300</t>
  </si>
  <si>
    <t>Мероприятия по развитию микрорайонов - финансовое обеспечение отдельных государственных полномочий в сфере образования</t>
  </si>
  <si>
    <t>7962801</t>
  </si>
  <si>
    <t>Реализация регионального проекта  Новая школа - средства города Перми</t>
  </si>
  <si>
    <t>7962802</t>
  </si>
  <si>
    <t>ВЦП Лицензирование образовательных учреждений без учета средств  регионального проекта Новая школа</t>
  </si>
  <si>
    <t>7966200</t>
  </si>
  <si>
    <t>ВЦП «Создание условий и реализация услуги дополнительного образования культурно-эстетической направленности детей – спортсменов, занимающихся киокусинкай, в муниципальном автономном общеобразовательном учреждении «Средняя общеобразовательная школа № 32 им. Г.А. Сборщикова» г.Перми»</t>
  </si>
  <si>
    <t>7966400</t>
  </si>
  <si>
    <t>ВЦП «Создание условий и реализация услуги дополнительного образования детей дизайнерской направленности в муниципальном автономном общеобразовательном учреждении «Средняя общеобразовательная школа № 43» г. Перми»</t>
  </si>
  <si>
    <t>7970301</t>
  </si>
  <si>
    <t>Субсидии негосударственным (немуниципальным) ДОУ, оказывающим услугу дошкольного образования в части расходов на содержание ребенка (присмотра и ухода за ребенком)</t>
  </si>
  <si>
    <t>7970303</t>
  </si>
  <si>
    <t>Администрирование расходов по предоставлению пособий семьям, имеющим детей в возрасте от 1,5 до 5 лет</t>
  </si>
  <si>
    <t>7970306</t>
  </si>
  <si>
    <t>Строительство нового корпуса ДОУ "Детский сад № 407" г. Перми</t>
  </si>
  <si>
    <t>415</t>
  </si>
  <si>
    <t>Бюджетные инвестиции в объекты государственной (муниципальной)  собственности автономным учреждениям</t>
  </si>
  <si>
    <t>7970307</t>
  </si>
  <si>
    <t>Субсидии негосударственным (немуниципальным) ДОУ, оказывающим услугу дошкольного образования в части расходов на образовательную деятельность</t>
  </si>
  <si>
    <t>Администрация Ленинского района Перми</t>
  </si>
  <si>
    <t>0013800</t>
  </si>
  <si>
    <t>Государственная регистрация актов гражданского состояния</t>
  </si>
  <si>
    <t>5210205</t>
  </si>
  <si>
    <t>Образование комиссий по делам несовершеннолетних и защите их прав и организация их деятельности</t>
  </si>
  <si>
    <t>7963101</t>
  </si>
  <si>
    <t>Руководство и управление в сфере установленных функций органов городского самоуправления города Перми на территории Ленинского района</t>
  </si>
  <si>
    <t>7963102</t>
  </si>
  <si>
    <t>Оказание содействия органам территориального общественного самоуправления (ОТОС) на территории Ленинского района</t>
  </si>
  <si>
    <t>7963103</t>
  </si>
  <si>
    <t>Средства на содержание общественных центров на территории Ленинского района</t>
  </si>
  <si>
    <t>7963104</t>
  </si>
  <si>
    <t>Оказание содействия советам ветеранов войны, труда ВС и правоохранительных органов на территории Ленинского района</t>
  </si>
  <si>
    <t>7963108</t>
  </si>
  <si>
    <t>Мероприятия в области культуры на территории Ленинского района</t>
  </si>
  <si>
    <t>7963114</t>
  </si>
  <si>
    <t>Содержание автомобильных дорог и инженерных сооружений на них на территории Ленинского района</t>
  </si>
  <si>
    <t>7963115</t>
  </si>
  <si>
    <t>Мероприятия по благоустройству объектов озеленения на территории Ленинского района</t>
  </si>
  <si>
    <t>7963116</t>
  </si>
  <si>
    <t>Обеспечение деятельности подведомственных учреждений на территории Ленинского района</t>
  </si>
  <si>
    <t>7963118</t>
  </si>
  <si>
    <t>Мероприятия по благоустройству мест массового отдыха у воды на территории Ленинского района</t>
  </si>
  <si>
    <t>7963119</t>
  </si>
  <si>
    <t>Содержание и ремонт остановочных комплексов на территории Ленинского района</t>
  </si>
  <si>
    <t>7970400</t>
  </si>
  <si>
    <t>Долгосрочная целевая программа Развитие физической культуры и спорта в городе Перми</t>
  </si>
  <si>
    <t>7970601</t>
  </si>
  <si>
    <t>Содержание и паспортизация мест массового отдыха</t>
  </si>
  <si>
    <t>Администрация Свердловского района Перми</t>
  </si>
  <si>
    <t>7963201</t>
  </si>
  <si>
    <t>Руководство и управление в сфере установленных функций органов городского самоуправления города Перми на территории Свердловского района</t>
  </si>
  <si>
    <t>7963202</t>
  </si>
  <si>
    <t>Оказание содействия органам территориального общественного самоуправления (ОТОС) на территории Свердловского района</t>
  </si>
  <si>
    <t>7963203</t>
  </si>
  <si>
    <t>Средства на содержание общественных центров на территории Свердловского района</t>
  </si>
  <si>
    <t>7963204</t>
  </si>
  <si>
    <t>Оказание содействия советам ветеранов войны, труда ВС и правоохранительных органов на территории Свердловского района</t>
  </si>
  <si>
    <t>7963208</t>
  </si>
  <si>
    <t>Мероприятия в области культуры на территории Свердловского района</t>
  </si>
  <si>
    <t>7963211</t>
  </si>
  <si>
    <t>Мероприятия по развитию потребительского рынка на территории Свердловского района</t>
  </si>
  <si>
    <t>7963213</t>
  </si>
  <si>
    <t>Мероприятия в области коммунального хозяйства на территории Свердловского района</t>
  </si>
  <si>
    <t>7963214</t>
  </si>
  <si>
    <t>Содержание автомобильных дорог и инженерных сооружений на них на территории Свердловского района</t>
  </si>
  <si>
    <t>7963215</t>
  </si>
  <si>
    <t>Мероприятия по благоустройству объектов озеленения на территории Свердловского района</t>
  </si>
  <si>
    <t>7963216</t>
  </si>
  <si>
    <t>Обеспечение деятельности подведомственных учреждений на территории Свердловского района</t>
  </si>
  <si>
    <t>7963219</t>
  </si>
  <si>
    <t>Содержание и ремонт остановочных комплексов на территории Свердловского района</t>
  </si>
  <si>
    <t>7971400</t>
  </si>
  <si>
    <t>Долгосрочная целевая программа Обеспечение первичных мер пожарной безопасности на территории города Перми на 2010-2016 годы</t>
  </si>
  <si>
    <t>Администрация Мотовилихинского района Перми</t>
  </si>
  <si>
    <t>7963301</t>
  </si>
  <si>
    <t>Руководство и управление в сфере установленных функций органов городского самоуправления города Перми на территории Мотовилихинского района</t>
  </si>
  <si>
    <t>7963302</t>
  </si>
  <si>
    <t>Оказание содействия органам территориального общественного самоупраления (ОТОС) на территории Мотовилихинского района</t>
  </si>
  <si>
    <t>7963303</t>
  </si>
  <si>
    <t>Средства на содержание общественных центров на территории Мотовилихинского района</t>
  </si>
  <si>
    <t>7963304</t>
  </si>
  <si>
    <t>Оказание содействия советам ветеранов войны, труда ВС и правоохранительных органов на территории Мотовилихинского района</t>
  </si>
  <si>
    <t>7963308</t>
  </si>
  <si>
    <t>Мероприятия в области культуры на территории Мотовилихинского района</t>
  </si>
  <si>
    <t>7963314</t>
  </si>
  <si>
    <t>Содержание автомобильных дорог и инженерных сооружений на них на территории Мотовилихинского района</t>
  </si>
  <si>
    <t>7963315</t>
  </si>
  <si>
    <t>Мероприятия по благоустройству объектов озеленения на территории Мотовилихинского района</t>
  </si>
  <si>
    <t>7963316</t>
  </si>
  <si>
    <t>Обеспечение деятельности подведомственных учреждений на территории Мотовилихинского района</t>
  </si>
  <si>
    <t>7963318</t>
  </si>
  <si>
    <t>Мероприятия по благоустройству мест массового отдыха у воды на территории Мотовилихинского района</t>
  </si>
  <si>
    <t>7963319</t>
  </si>
  <si>
    <t>Содержание и ремонт остановочных комплексов на территории Мотовилихинского района</t>
  </si>
  <si>
    <t>Администрация Дзержинского района Перми</t>
  </si>
  <si>
    <t>7963401</t>
  </si>
  <si>
    <t>Руководство и управление в сфере установленных функций органов городского самоуправления города Перми на территории Дзержинского района</t>
  </si>
  <si>
    <t>7963402</t>
  </si>
  <si>
    <t>Оказание содействия органам территориального общественного самоуправления (ОТОС) на территории Дзержинского района</t>
  </si>
  <si>
    <t>7963403</t>
  </si>
  <si>
    <t>Средства на содержание общественных центров на территории Дзержинского района</t>
  </si>
  <si>
    <t>7963404</t>
  </si>
  <si>
    <t>Оказание содействия советам ветеранов войны, труда ВС и правоохранительных органов на территории Дзержинского района</t>
  </si>
  <si>
    <t>7963408</t>
  </si>
  <si>
    <t>Мероприятия в области культуры на территории Дзержинского района</t>
  </si>
  <si>
    <t>7963411</t>
  </si>
  <si>
    <t>Мероприятия по развитию потребительского рынка на территории Дзержинского района</t>
  </si>
  <si>
    <t>7963414</t>
  </si>
  <si>
    <t>Содержание автомобильных дорог и инженерных сооружений на них на территории Дзержинского района</t>
  </si>
  <si>
    <t>7963415</t>
  </si>
  <si>
    <t>Мероприятия по благоустройству объектов озеленения на территории Дзержинского района</t>
  </si>
  <si>
    <t>7963416</t>
  </si>
  <si>
    <t>Обеспечение деятельности подведомственных учреждений на территории Дзержинского района</t>
  </si>
  <si>
    <t>7963419</t>
  </si>
  <si>
    <t>Содержание и ремонт остановочных комплексов на территории Дзержинского района</t>
  </si>
  <si>
    <t>Администрация Индустриального района Перми</t>
  </si>
  <si>
    <t>7963501</t>
  </si>
  <si>
    <t>Руководство и управление в сфере установленных функций органов городского самоуправления города Перми на территории Индустриального района</t>
  </si>
  <si>
    <t>7963502</t>
  </si>
  <si>
    <t>Оказание содействия органам территориального общественного самоуправления (ОТОС) на территории Индустриального района</t>
  </si>
  <si>
    <t>7963503</t>
  </si>
  <si>
    <t>Средства на содержание общественных центров на территории Индустриального района</t>
  </si>
  <si>
    <t>7963504</t>
  </si>
  <si>
    <t>Оказание содействия советам ветеранов войны, труда ВС и правоохранительных органов на территории Индустриального района</t>
  </si>
  <si>
    <t>7963505</t>
  </si>
  <si>
    <t>Подготовка населения и организаций к действиям в чрезвычайной ситуации в мирное и военное время на территории Индустриального района</t>
  </si>
  <si>
    <t>7963508</t>
  </si>
  <si>
    <t>Мероприятия в области культуры на территории Индустриального района</t>
  </si>
  <si>
    <t>7963511</t>
  </si>
  <si>
    <t>Мероприятия по развитию потребительского рынка на территории Индустриального района</t>
  </si>
  <si>
    <t>7963514</t>
  </si>
  <si>
    <t>Содержание автомобильных дорог и инженерных сооружений на них на территории Индустриального района</t>
  </si>
  <si>
    <t>7963515</t>
  </si>
  <si>
    <t>Мероприятия по благоустройству объектов озеленения на территориии Индустриального района</t>
  </si>
  <si>
    <t>7963516</t>
  </si>
  <si>
    <t>Обеспечение деятельности подведомственных учреждений на территории Индустриального района</t>
  </si>
  <si>
    <t>7963519</t>
  </si>
  <si>
    <t>Содержание и ремонт остановочных комплексов на территории Индустриального района</t>
  </si>
  <si>
    <t>Администрация Кировского района Перми</t>
  </si>
  <si>
    <t>7963601</t>
  </si>
  <si>
    <t>Руководство и управление в сфере установленных функций органов городского самоуправления города Перми на территории Кировского района</t>
  </si>
  <si>
    <t>7963602</t>
  </si>
  <si>
    <t>Оказание содействия органам территориального общественного самоуправления (ОТОС) на территории Кировского района</t>
  </si>
  <si>
    <t>7963603</t>
  </si>
  <si>
    <t>Средства на содержание общественных центров на территории Кировского района</t>
  </si>
  <si>
    <t>7963604</t>
  </si>
  <si>
    <t>Оказание содействия советам ветеранов войны, труда ВС и правоохранительных органов на территории Кировского района</t>
  </si>
  <si>
    <t>7963605</t>
  </si>
  <si>
    <t>Подготовка населения и организаций к действиям в чрезвычайной ситуации и военное время на территории Кировского района</t>
  </si>
  <si>
    <t>7963608</t>
  </si>
  <si>
    <t>Мероприятия в области культуры на территории Кировского района</t>
  </si>
  <si>
    <t>7963609</t>
  </si>
  <si>
    <t>Мероприятия в области физической культуры и спорта на территории Кировского района</t>
  </si>
  <si>
    <t>7963611</t>
  </si>
  <si>
    <t>Мероприятия по развитию потребительского рынка на территории Кировского  района</t>
  </si>
  <si>
    <t>7963613</t>
  </si>
  <si>
    <t>Мероприятия в области коммунального хозяйства на территории Кировского района</t>
  </si>
  <si>
    <t>7963614</t>
  </si>
  <si>
    <t>Содержание автомобильных дорог и инженерных сооружений на них на территории Кировского района</t>
  </si>
  <si>
    <t>7963615</t>
  </si>
  <si>
    <t>Мероприятия по благоустройству объектов озеленения на территории Кировского района</t>
  </si>
  <si>
    <t>7963616</t>
  </si>
  <si>
    <t>Обеспечение деятельности подведомственных учреждений на территории Кировского района</t>
  </si>
  <si>
    <t>7963619</t>
  </si>
  <si>
    <t>Содержание и ремонт остановочных комплексов на территории Кировского района</t>
  </si>
  <si>
    <t>Администрация Орджоникидзевского района Перми</t>
  </si>
  <si>
    <t>7963701</t>
  </si>
  <si>
    <t>Руководство и управление в сфере установленных функций органов городского самоуправления города Перми на территории Орджоникидзевского района</t>
  </si>
  <si>
    <t>7963702</t>
  </si>
  <si>
    <t>Оказание содействия органам территориального общественного самоуправления (ОТОС) на территории Орджоникидзевского района</t>
  </si>
  <si>
    <t>7963703</t>
  </si>
  <si>
    <t>Средства на содержание общественных центров на территории Орджоникидзевского района</t>
  </si>
  <si>
    <t>7963704</t>
  </si>
  <si>
    <t>Оказание содействия советам ветеранов войны, труда ВС и правоохранительных  органов на территории Орджоникидзевского района</t>
  </si>
  <si>
    <t>7963708</t>
  </si>
  <si>
    <t>Мероприятия в области культуры на территории Орджоникидзевского района</t>
  </si>
  <si>
    <t>7963714</t>
  </si>
  <si>
    <t>Содержание автомобильных дорог и инженерных сооружений на них на территории Орджоникидзевского района</t>
  </si>
  <si>
    <t>7963715</t>
  </si>
  <si>
    <t>Мероприятия по благоустройству объектов озеленения на территории Орджоникидзевского района</t>
  </si>
  <si>
    <t>7963716</t>
  </si>
  <si>
    <t>Обеспечение деятельности подведомственных учреждений на территории Орджоникидзевского района</t>
  </si>
  <si>
    <t>7963719</t>
  </si>
  <si>
    <t>Содержание и ремонт остановочных комплексов на территории Орджоникидзевского  района</t>
  </si>
  <si>
    <t>Администрация поселка Новые Ляды</t>
  </si>
  <si>
    <t>7963801</t>
  </si>
  <si>
    <t>Руководство и управление в сфере установленных функций органов городского самоуправления города Перми на территории п.Новые Ляды</t>
  </si>
  <si>
    <t>7963802</t>
  </si>
  <si>
    <t>Оказание содействия органам территориального общественного самоуправления (ОТОС) на территории п.Новые Ляды</t>
  </si>
  <si>
    <t>7963804</t>
  </si>
  <si>
    <t>Оказание содействия советам ветеранов войны, труда ВС и правоохранительных органов на территории п.Новые Ляды</t>
  </si>
  <si>
    <t>7963808</t>
  </si>
  <si>
    <t>Мероприятия в области культуры на территории п.Новые Ляды</t>
  </si>
  <si>
    <t>7963814</t>
  </si>
  <si>
    <t>Содержание автомобильных дорог и инженерных сооружений на них на территории п.Новые Ляды</t>
  </si>
  <si>
    <t>7963815</t>
  </si>
  <si>
    <t>Мероприятия по благоустройству объектов озеленения на территории п.Новые Ляды</t>
  </si>
  <si>
    <t>7963816</t>
  </si>
  <si>
    <t>Обеспечение деятельности подведомственных учреждений на территории п.Новые Ляды</t>
  </si>
  <si>
    <t>7963819</t>
  </si>
  <si>
    <t>Содержание и ремонт остановочных комплексов на территории п.Новые Ляды района</t>
  </si>
  <si>
    <t>Департамент жилищно-коммунального хозяйства администрации города Перми</t>
  </si>
  <si>
    <t>1120205</t>
  </si>
  <si>
    <t>Расширение и реконструкция (II очередь) канализации в г.Перми</t>
  </si>
  <si>
    <t>1120208</t>
  </si>
  <si>
    <t>Инвестиционный проект Организация противооползневых мероприятий в районе жилых домов по ул. Ким, 5, ул. Ивановская, 19 и ул. Чехова, 2</t>
  </si>
  <si>
    <t>3510500</t>
  </si>
  <si>
    <t>Мероприятия в области коммунального хозяйства</t>
  </si>
  <si>
    <t>3519900</t>
  </si>
  <si>
    <t>7964900</t>
  </si>
  <si>
    <t>Ведомственная целевая программа Преобразование территории набережной реки Камы</t>
  </si>
  <si>
    <t>7965800</t>
  </si>
  <si>
    <t>Ведомственная целевая программа «Эффективное управление муниципальной долей собственности в многоквартирных домах в городе Перми»</t>
  </si>
  <si>
    <t>7966000</t>
  </si>
  <si>
    <t>Ведомственная целевая программа «Формирование рыночных механизмов и института собственников в сфере управления многоквартирными домами в городе Перми на 2013-2015 годы»</t>
  </si>
  <si>
    <t>7970403</t>
  </si>
  <si>
    <t>Строительство ФОКа в Мотовилихинском районе в рамках долгосрочной целевой программы Развитие физической культуры и спорта в городе Перми</t>
  </si>
  <si>
    <t>7971502</t>
  </si>
  <si>
    <t>Мероприятия по газификации в микрорайонах индивидуальной застройки города Перми в рамках долгосрочной целевой программы "Газификация в микрорайонах индивидуальной застройки города Перми на 2012-2017 годы"</t>
  </si>
  <si>
    <t>Управление внешнего благоустройства администрации города Перми</t>
  </si>
  <si>
    <t>6000100</t>
  </si>
  <si>
    <t>Уличное освещение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</si>
  <si>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</si>
  <si>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</si>
  <si>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6000202</t>
  </si>
  <si>
    <t>Содержание и текущий ремонт автомобильных дорог и инженерных сооружений на них, без учета средств регионального проекта «Благоустройство»</t>
  </si>
  <si>
    <t>6009900</t>
  </si>
  <si>
    <t>7965900</t>
  </si>
  <si>
    <t>Ведомственная целевая программа «Организация ритуальных услуг и содержания мест захоронения в городе Перми на 2013-2015 годы»</t>
  </si>
  <si>
    <t>Департамент дорог и транспорта администрации города Перми</t>
  </si>
  <si>
    <t>3030201</t>
  </si>
  <si>
    <t>Субсидии на возмещение затрат хозяйствующим субъектам, осуществляющим пассажирские перевозки на маршрутах регулярных перевозок города Перми</t>
  </si>
  <si>
    <t>3030203</t>
  </si>
  <si>
    <t>Субсидии на возмещение недополученных доходов хозяйствующим субъектам, осуществляющим пассажирские перевозки на маршрутах регулярных перевозок города Перми</t>
  </si>
  <si>
    <t>3030206</t>
  </si>
  <si>
    <t>Прочие расходы</t>
  </si>
  <si>
    <t>3170201</t>
  </si>
  <si>
    <t>Организация перевозок пассажиров городским электрическим транспортом</t>
  </si>
  <si>
    <t>6000203</t>
  </si>
  <si>
    <t>Обустройство остановочных павильонов</t>
  </si>
  <si>
    <t>6000204</t>
  </si>
  <si>
    <t>Содержание и ремонт остановочных пунктов</t>
  </si>
  <si>
    <t>7960601</t>
  </si>
  <si>
    <t>Ведомственная целевая программа Организация дорожного движения в городе Перми, обеспечение деятельности подведомственных учреждений</t>
  </si>
  <si>
    <t>7960602</t>
  </si>
  <si>
    <t>Ведомственная целевая программа Организация дорожного движения в городе Перми, отраслевые мероприятия в рамках программы</t>
  </si>
  <si>
    <t>7964200</t>
  </si>
  <si>
    <t>Ведомственная целевая программа Пермский трамвай</t>
  </si>
  <si>
    <t>Департамент промышленной политики, инвестиций и предпринимательства администрации города Перми</t>
  </si>
  <si>
    <t>0920315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</si>
  <si>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</si>
  <si>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3400100</t>
  </si>
  <si>
    <t>Мероприятия в области экономической политики</t>
  </si>
  <si>
    <t>7961100</t>
  </si>
  <si>
    <t>Ведомственная  целевая программа Развитие малого и среднего предпринимательства в городе Перми на 2009-2015 годы</t>
  </si>
  <si>
    <t>Комитет социальной защиты населения администрации города Перми</t>
  </si>
  <si>
    <t>4910100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</si>
  <si>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</si>
  <si>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312</t>
  </si>
  <si>
    <t>Пенсии, выплачиваемые организациями сектора государственного управления</t>
  </si>
  <si>
    <t>5058801</t>
  </si>
  <si>
    <t>Меры социальной поддержки гражданам, проживающим в непригодном для проживания и аварийном жилищном фонде</t>
  </si>
  <si>
    <t>5059101</t>
  </si>
  <si>
    <t>Денежная муниципальная выплата города Перми студентам и учащимся, имеющих детей в возрасте до 1,5 лет</t>
  </si>
  <si>
    <t>314</t>
  </si>
  <si>
    <t>Меры социальной поддержки населения по публичным нормативным обязательствам</t>
  </si>
  <si>
    <t>5210226</t>
  </si>
  <si>
    <t>Организация оздоровления и отдыха детей</t>
  </si>
  <si>
    <t>7970302</t>
  </si>
  <si>
    <t>Предоставление пособий семьям, имеющим детей в возрасте от 1,5 до 5 лет</t>
  </si>
  <si>
    <t>313</t>
  </si>
  <si>
    <t>Пособия и компенсации по публичным нормативным обязательствам</t>
  </si>
  <si>
    <t>7970902</t>
  </si>
  <si>
    <t>Организация предоставления сертификата на оздоровление и (или) отдых детей родителей (законных представителей)</t>
  </si>
  <si>
    <t>7971001</t>
  </si>
  <si>
    <t>Дополнительные меры социальной поддержки отдельных категорий жителей города Перми</t>
  </si>
  <si>
    <t>7971002</t>
  </si>
  <si>
    <t>Мероприятия социальной направленности</t>
  </si>
  <si>
    <t>7971004</t>
  </si>
  <si>
    <t>Денежная муниципальная выплата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</t>
  </si>
  <si>
    <t>7971006</t>
  </si>
  <si>
    <t>Предоставление субсидий общественным объединениям инвалидов и общественным организациям</t>
  </si>
  <si>
    <t>Департамент общественной безопасности администрации города Перми</t>
  </si>
  <si>
    <t>2190100</t>
  </si>
  <si>
    <t>Подготовка населения и организаций к действиям в чрезвычайной ситуации в мирное и военное время</t>
  </si>
  <si>
    <t>2190500</t>
  </si>
  <si>
    <t>Мероприятия по поддержке в состоянии постоянной готовности к использованию систем оповещения населения об опасности, объектов гражданской обороны</t>
  </si>
  <si>
    <t>2476700</t>
  </si>
  <si>
    <t>Функционирование органов в сфере национальной безопасности и правоохранительной деятельности</t>
  </si>
  <si>
    <t>2479900</t>
  </si>
  <si>
    <t>3029900</t>
  </si>
  <si>
    <t>Управление по развитию потребительского рынка администрации города Перми</t>
  </si>
  <si>
    <t>2190300</t>
  </si>
  <si>
    <t>Хранение и содержание в целях гражданской обороны запасов продовольственных и иных средств</t>
  </si>
  <si>
    <t>Администрация города Перми</t>
  </si>
  <si>
    <t>0020400</t>
  </si>
  <si>
    <t>Аппарат органа городского самоуправления</t>
  </si>
  <si>
    <t>0020800</t>
  </si>
  <si>
    <t>Глава администрации города Перми</t>
  </si>
  <si>
    <t>0920305</t>
  </si>
  <si>
    <t>Информирование населения по вопросам местного значения</t>
  </si>
  <si>
    <t>0920306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</si>
  <si>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</si>
  <si>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0920307</t>
  </si>
  <si>
    <t>Мероприятия по созданию механизмов эффективного управления социально-экономическим развитием города Перми</t>
  </si>
  <si>
    <t>0920311</t>
  </si>
  <si>
    <t>Оказание содействия советам ветеранов войны, труда, ВС и правоохранительных органов</t>
  </si>
  <si>
    <t>0920401</t>
  </si>
  <si>
    <t>Единовременные денежные вознаграждения и ежегодные денежные выплаты Почетным гражданам города Перми</t>
  </si>
  <si>
    <t>7960300</t>
  </si>
  <si>
    <t>Ведомственная целевая программа Создание условий для повышения эффективности деятельности администрации города Перми за счет применения информационных технологий на 2012-2015 годы</t>
  </si>
  <si>
    <t>7960400</t>
  </si>
  <si>
    <t>Ведомственная целевая программа Развитие муниципальной службы в администрации города в 2012-2014 годах</t>
  </si>
  <si>
    <t>7961600</t>
  </si>
  <si>
    <t>Ведомственная целевая программа Повышение эффективности управления имущественным комплексом административных зданий (помещений) города Перми в 2013-2015 годах</t>
  </si>
  <si>
    <t>7961700</t>
  </si>
  <si>
    <t>Ведомственная целевая программа Развитие архивного дела в городе Перми в 2013-2015 годах</t>
  </si>
  <si>
    <t>Комитет по физической культуре и спорту администрации города Перми</t>
  </si>
  <si>
    <t>4829902</t>
  </si>
  <si>
    <t>5222600</t>
  </si>
  <si>
    <t>Долгосрочная целевая программа «Противодействие наркомании и незаконному обороту наркотических средств, профилактика потребления психоактивных веществ на  территории  Пермского края на 2012-2015 годы»</t>
  </si>
  <si>
    <t>7961000</t>
  </si>
  <si>
    <t>Ведомственная целевая программа Приведение в нормативное состояние спортивных объектов города Перми</t>
  </si>
  <si>
    <t>7961001</t>
  </si>
  <si>
    <t>Реализация регионального проекта «Приведение в нормативное состояние спортивных объектов»- средства г.Перми</t>
  </si>
  <si>
    <t>7970402</t>
  </si>
  <si>
    <t>Строительство физкультурно-оздоровительного комплекса в Свердловском районе в рамках долгосрочной целевой программы Развитие физической культуры и спорта в городе Перми</t>
  </si>
  <si>
    <t>7970404</t>
  </si>
  <si>
    <t>Строительство физкультурно-оздоровительного комплекса в Дзержинском районе (м/р Парковый) в рамках долгосрочной целевой программы «Развитие физической культуры и спорта в городе Перми</t>
  </si>
  <si>
    <t>Контрольно-счетная палата города Перми</t>
  </si>
  <si>
    <t>0022500</t>
  </si>
  <si>
    <t>Руководитель Контрольно-счетной палаты города Перми и его заместитель</t>
  </si>
  <si>
    <t>Избирательная комиссия города Перми</t>
  </si>
  <si>
    <t>0200200</t>
  </si>
  <si>
    <t>Проведение выборов в Пермскую городскую Думу</t>
  </si>
  <si>
    <t>0200401</t>
  </si>
  <si>
    <t>Председатель избирательной комиссии города Перми и его заместитель</t>
  </si>
  <si>
    <t>0200403</t>
  </si>
  <si>
    <t>Аппарат избирательной комиссии города Перми</t>
  </si>
  <si>
    <t>Пермская городская Дума</t>
  </si>
  <si>
    <t>0020300</t>
  </si>
  <si>
    <t>Глава города Перми</t>
  </si>
  <si>
    <t>0021200</t>
  </si>
  <si>
    <t>Депутаты Пермской городской Думы и их помощники</t>
  </si>
  <si>
    <t>0920308</t>
  </si>
  <si>
    <t>Единовременные выплаты к почетной грамоте</t>
  </si>
  <si>
    <t>0920309</t>
  </si>
  <si>
    <t>Оплата членских взносов в межмуниципальные ассоциации</t>
  </si>
  <si>
    <t>862</t>
  </si>
  <si>
    <t>Взносы в международные организации</t>
  </si>
  <si>
    <t>Управление жилищных отношений администрации города Перми</t>
  </si>
  <si>
    <t>3500300</t>
  </si>
  <si>
    <t>Мероприятия в области жилищного хозяйства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</si>
  <si>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</si>
  <si>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</si>
  <si>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322</t>
  </si>
  <si>
    <t>Субсидии гражданам на приобретение жилья</t>
  </si>
  <si>
    <t>5053401</t>
  </si>
  <si>
    <t>Обеспечение жильем отдельных категорий граждан, установленных Федеральным законом от 12 января 1995 года № 5-ФЗ О ветеранах, в соответствии с Указом Президента Российской Федерации от 7 мая 2008 года № 714 Об обеспечении жильем ветеранов Великой Отечественной войны 1941-1945 годов</t>
  </si>
  <si>
    <t>5055532</t>
  </si>
  <si>
    <t>Обеспечение жилыми помещениями реабилитированных лиц, имеющих  инвалидность или являющихся пенсионерами, и проживающих совместно членов их семей</t>
  </si>
  <si>
    <t>5221300</t>
  </si>
  <si>
    <t>Долгосрочная целевая программа «Обеспечение жильем молодых семей в Пермском крае на 2011-2015 годы»</t>
  </si>
  <si>
    <t>7960800</t>
  </si>
  <si>
    <t>Ведомственная  целевая программа Переселение граждан города Перми из аварийного жилищного фонда на 2009-2015 годы</t>
  </si>
  <si>
    <t>441</t>
  </si>
  <si>
    <t>Бюджетные инвестиции на приобретение объектов недвижимого имущества казенным учреждениям</t>
  </si>
  <si>
    <t>7961400</t>
  </si>
  <si>
    <t>Ведомственная целевая программа Управление муниципальным жилищным фондом города Перми</t>
  </si>
  <si>
    <t>7964300</t>
  </si>
  <si>
    <t>Ведомственная целевая программа Обеспечение жильем молодых семей города Перми на 2011-2015 годы</t>
  </si>
  <si>
    <t>Департамент земельных отношений администрации города Перми</t>
  </si>
  <si>
    <t>7960900</t>
  </si>
  <si>
    <t>Ведомственная целевая программа Обеспечение платности и законности использования земли на территории города Перми</t>
  </si>
  <si>
    <t>из них за счет собственных средств бюджета</t>
  </si>
  <si>
    <t>в том числе</t>
  </si>
  <si>
    <t>бюджет текущих расходов</t>
  </si>
  <si>
    <t>бюджет развития</t>
  </si>
  <si>
    <t>за счет средств федерального  бюджета и бюджета Пермского края</t>
  </si>
  <si>
    <t>Кассовый план             1 квартал 2013</t>
  </si>
  <si>
    <t>Исполнено на отчетную дату</t>
  </si>
  <si>
    <t xml:space="preserve"> % исполнения </t>
  </si>
  <si>
    <t>Расходы  на текущее содержание</t>
  </si>
  <si>
    <t xml:space="preserve">Итого </t>
  </si>
  <si>
    <t>тыс.руб.</t>
  </si>
  <si>
    <t>Сведения об использовании выделенных бюджетных средств главными распорядителями бюджетных средств за 1 квартал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</si>
</sst>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4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4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926</xdr:row>
      <xdr:rowOff>0</xdr:rowOff>
    </xdr:from>
    <xdr:to>
      <xdr:col>5</xdr:col>
      <xdr:colOff>127000</xdr:colOff>
      <xdr:row>926</xdr:row>
      <xdr:rowOff>9525</xdr:rowOff>
    </xdr:to>
    <xdr:grpSp>
      <xdr:nvGrpSpPr>
        <xdr:cNvPr id="2" name="Группа 1"/>
        <xdr:cNvGrpSpPr/>
      </xdr:nvGrpSpPr>
      <xdr:grpSpPr>
        <a:xfrm>
          <a:off x="0" y="213683850"/>
          <a:ext cx="3641725" cy="9525"/>
          <a:chOff x="12700" y="125120400"/>
          <a:chExt cx="5245100" cy="314325"/>
        </a:xfrm>
      </xdr:grpSpPr>
      <xdr:sp macro="" textlink="">
        <xdr:nvSpPr>
          <xdr:cNvPr id="3" name="9852"/>
          <xdr:cNvSpPr/>
        </xdr:nvSpPr>
        <xdr:spPr>
          <a:xfrm>
            <a:off x="12700" y="1251204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4" name="9853"/>
          <xdr:cNvSpPr/>
        </xdr:nvSpPr>
        <xdr:spPr>
          <a:xfrm>
            <a:off x="2171700" y="125120400"/>
            <a:ext cx="927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9854"/>
          <xdr:cNvSpPr/>
        </xdr:nvSpPr>
        <xdr:spPr>
          <a:xfrm>
            <a:off x="3403600" y="1251204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9858"/>
          <xdr:cNvSpPr/>
        </xdr:nvSpPr>
        <xdr:spPr>
          <a:xfrm>
            <a:off x="2171700" y="125282325"/>
            <a:ext cx="927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9860"/>
          <xdr:cNvCxnSpPr/>
        </xdr:nvCxnSpPr>
        <xdr:spPr>
          <a:xfrm>
            <a:off x="2171700" y="125282325"/>
            <a:ext cx="927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9859"/>
          <xdr:cNvSpPr/>
        </xdr:nvSpPr>
        <xdr:spPr>
          <a:xfrm>
            <a:off x="3403600" y="125282325"/>
            <a:ext cx="18542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9" name="9861"/>
          <xdr:cNvCxnSpPr/>
        </xdr:nvCxnSpPr>
        <xdr:spPr>
          <a:xfrm>
            <a:off x="3403600" y="125282325"/>
            <a:ext cx="18542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926</xdr:row>
      <xdr:rowOff>0</xdr:rowOff>
    </xdr:from>
    <xdr:to>
      <xdr:col>5</xdr:col>
      <xdr:colOff>127000</xdr:colOff>
      <xdr:row>926</xdr:row>
      <xdr:rowOff>9525</xdr:rowOff>
    </xdr:to>
    <xdr:grpSp>
      <xdr:nvGrpSpPr>
        <xdr:cNvPr id="10" name="Группа 9"/>
        <xdr:cNvGrpSpPr/>
      </xdr:nvGrpSpPr>
      <xdr:grpSpPr>
        <a:xfrm>
          <a:off x="0" y="213683850"/>
          <a:ext cx="3641725" cy="9525"/>
          <a:chOff x="12700" y="125666500"/>
          <a:chExt cx="5245100" cy="314325"/>
        </a:xfrm>
      </xdr:grpSpPr>
      <xdr:sp macro="" textlink="">
        <xdr:nvSpPr>
          <xdr:cNvPr id="11" name="9895"/>
          <xdr:cNvSpPr/>
        </xdr:nvSpPr>
        <xdr:spPr>
          <a:xfrm>
            <a:off x="12700" y="1256665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2" name="9896"/>
          <xdr:cNvSpPr/>
        </xdr:nvSpPr>
        <xdr:spPr>
          <a:xfrm>
            <a:off x="2171700" y="125666500"/>
            <a:ext cx="927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3" name="9897"/>
          <xdr:cNvSpPr/>
        </xdr:nvSpPr>
        <xdr:spPr>
          <a:xfrm>
            <a:off x="3403600" y="1256665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4" name="9901"/>
          <xdr:cNvSpPr/>
        </xdr:nvSpPr>
        <xdr:spPr>
          <a:xfrm>
            <a:off x="2171700" y="125828425"/>
            <a:ext cx="927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5" name="9903"/>
          <xdr:cNvCxnSpPr/>
        </xdr:nvCxnSpPr>
        <xdr:spPr>
          <a:xfrm>
            <a:off x="2171700" y="125828425"/>
            <a:ext cx="927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9902"/>
          <xdr:cNvSpPr/>
        </xdr:nvSpPr>
        <xdr:spPr>
          <a:xfrm>
            <a:off x="3403600" y="125828425"/>
            <a:ext cx="18542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7" name="9904"/>
          <xdr:cNvCxnSpPr/>
        </xdr:nvCxnSpPr>
        <xdr:spPr>
          <a:xfrm>
            <a:off x="3403600" y="125828425"/>
            <a:ext cx="18542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926</xdr:row>
      <xdr:rowOff>0</xdr:rowOff>
    </xdr:from>
    <xdr:to>
      <xdr:col>6</xdr:col>
      <xdr:colOff>342900</xdr:colOff>
      <xdr:row>926</xdr:row>
      <xdr:rowOff>9525</xdr:rowOff>
    </xdr:to>
    <xdr:grpSp>
      <xdr:nvGrpSpPr>
        <xdr:cNvPr id="34" name="Группа 33"/>
        <xdr:cNvGrpSpPr/>
      </xdr:nvGrpSpPr>
      <xdr:grpSpPr>
        <a:xfrm>
          <a:off x="0" y="213683850"/>
          <a:ext cx="4924425" cy="9525"/>
          <a:chOff x="12700" y="125120400"/>
          <a:chExt cx="5245100" cy="314325"/>
        </a:xfrm>
      </xdr:grpSpPr>
      <xdr:sp macro="" textlink="">
        <xdr:nvSpPr>
          <xdr:cNvPr id="35" name="9852"/>
          <xdr:cNvSpPr/>
        </xdr:nvSpPr>
        <xdr:spPr>
          <a:xfrm>
            <a:off x="12700" y="1251204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36" name="9853"/>
          <xdr:cNvSpPr/>
        </xdr:nvSpPr>
        <xdr:spPr>
          <a:xfrm>
            <a:off x="2171700" y="125120400"/>
            <a:ext cx="927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7" name="9854"/>
          <xdr:cNvSpPr/>
        </xdr:nvSpPr>
        <xdr:spPr>
          <a:xfrm>
            <a:off x="3403600" y="1251204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8" name="9858"/>
          <xdr:cNvSpPr/>
        </xdr:nvSpPr>
        <xdr:spPr>
          <a:xfrm>
            <a:off x="2171700" y="125282325"/>
            <a:ext cx="927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9" name="9860"/>
          <xdr:cNvCxnSpPr/>
        </xdr:nvCxnSpPr>
        <xdr:spPr>
          <a:xfrm>
            <a:off x="2171700" y="125282325"/>
            <a:ext cx="927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9859"/>
          <xdr:cNvSpPr/>
        </xdr:nvSpPr>
        <xdr:spPr>
          <a:xfrm>
            <a:off x="3403600" y="125282325"/>
            <a:ext cx="18542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1" name="9861"/>
          <xdr:cNvCxnSpPr/>
        </xdr:nvCxnSpPr>
        <xdr:spPr>
          <a:xfrm>
            <a:off x="3403600" y="125282325"/>
            <a:ext cx="18542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926</xdr:row>
      <xdr:rowOff>0</xdr:rowOff>
    </xdr:from>
    <xdr:to>
      <xdr:col>6</xdr:col>
      <xdr:colOff>342900</xdr:colOff>
      <xdr:row>926</xdr:row>
      <xdr:rowOff>9525</xdr:rowOff>
    </xdr:to>
    <xdr:grpSp>
      <xdr:nvGrpSpPr>
        <xdr:cNvPr id="42" name="Группа 41"/>
        <xdr:cNvGrpSpPr/>
      </xdr:nvGrpSpPr>
      <xdr:grpSpPr>
        <a:xfrm>
          <a:off x="0" y="213683850"/>
          <a:ext cx="4924425" cy="9525"/>
          <a:chOff x="12700" y="125666500"/>
          <a:chExt cx="5245100" cy="314325"/>
        </a:xfrm>
      </xdr:grpSpPr>
      <xdr:sp macro="" textlink="">
        <xdr:nvSpPr>
          <xdr:cNvPr id="43" name="9895"/>
          <xdr:cNvSpPr/>
        </xdr:nvSpPr>
        <xdr:spPr>
          <a:xfrm>
            <a:off x="12700" y="1256665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44" name="9896"/>
          <xdr:cNvSpPr/>
        </xdr:nvSpPr>
        <xdr:spPr>
          <a:xfrm>
            <a:off x="2171700" y="125666500"/>
            <a:ext cx="927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5" name="9897"/>
          <xdr:cNvSpPr/>
        </xdr:nvSpPr>
        <xdr:spPr>
          <a:xfrm>
            <a:off x="3403600" y="125666500"/>
            <a:ext cx="18542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6" name="9901"/>
          <xdr:cNvSpPr/>
        </xdr:nvSpPr>
        <xdr:spPr>
          <a:xfrm>
            <a:off x="2171700" y="125828425"/>
            <a:ext cx="927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47" name="9903"/>
          <xdr:cNvCxnSpPr/>
        </xdr:nvCxnSpPr>
        <xdr:spPr>
          <a:xfrm>
            <a:off x="2171700" y="125828425"/>
            <a:ext cx="927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9902"/>
          <xdr:cNvSpPr/>
        </xdr:nvSpPr>
        <xdr:spPr>
          <a:xfrm>
            <a:off x="3403600" y="125828425"/>
            <a:ext cx="18542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9" name="9904"/>
          <xdr:cNvCxnSpPr/>
        </xdr:nvCxnSpPr>
        <xdr:spPr>
          <a:xfrm>
            <a:off x="3403600" y="125828425"/>
            <a:ext cx="18542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7"/>
  <sheetViews>
    <sheetView tabSelected="1" topLeftCell="B1" workbookViewId="0">
      <selection activeCell="B1" sqref="B1:G1"/>
    </sheetView>
  </sheetViews>
  <sheetFormatPr defaultRowHeight="12.75" outlineLevelRow="1" x14ac:dyDescent="0.2"/>
  <cols>
    <col min="1" max="1" width="6.7109375" hidden="1" customWidth="1"/>
    <col min="2" max="2" width="37.28515625" customWidth="1"/>
    <col min="3" max="3" width="6.7109375" hidden="1" customWidth="1"/>
    <col min="4" max="4" width="48.85546875" style="21" hidden="1" customWidth="1"/>
    <col min="5" max="5" width="15.42578125" customWidth="1"/>
    <col min="6" max="6" width="16" customWidth="1"/>
    <col min="7" max="7" width="12" customWidth="1"/>
  </cols>
  <sheetData>
    <row r="1" spans="1:8" ht="32.25" customHeight="1" x14ac:dyDescent="0.2">
      <c r="A1" s="1"/>
      <c r="B1" s="49" t="s">
        <v>553</v>
      </c>
      <c r="C1" s="49"/>
      <c r="D1" s="49"/>
      <c r="E1" s="49"/>
      <c r="F1" s="49"/>
      <c r="G1" s="49"/>
      <c r="H1" s="1"/>
    </row>
    <row r="2" spans="1:8" ht="12" customHeight="1" x14ac:dyDescent="0.2">
      <c r="A2" s="1"/>
      <c r="B2" s="47"/>
      <c r="C2" s="47"/>
      <c r="D2" s="47"/>
      <c r="E2" s="47"/>
      <c r="F2" s="47"/>
      <c r="G2" s="47"/>
      <c r="H2" s="1"/>
    </row>
    <row r="3" spans="1:8" x14ac:dyDescent="0.2">
      <c r="A3" s="1"/>
      <c r="B3" s="45"/>
      <c r="C3" s="45"/>
      <c r="D3" s="46"/>
      <c r="E3" s="45"/>
      <c r="F3" s="45"/>
      <c r="G3" s="45" t="s">
        <v>552</v>
      </c>
      <c r="H3" s="1"/>
    </row>
    <row r="4" spans="1:8" ht="25.5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547</v>
      </c>
      <c r="F4" s="3" t="s">
        <v>548</v>
      </c>
      <c r="G4" s="2" t="s">
        <v>549</v>
      </c>
    </row>
    <row r="5" spans="1:8" s="10" customFormat="1" ht="25.5" x14ac:dyDescent="0.2">
      <c r="A5" s="31" t="s">
        <v>1</v>
      </c>
      <c r="B5" s="32" t="s">
        <v>6</v>
      </c>
      <c r="C5" s="31" t="s">
        <v>1</v>
      </c>
      <c r="D5" s="32" t="s">
        <v>1</v>
      </c>
      <c r="E5" s="33">
        <f>E9+E10+E11+E12+E13+E15</f>
        <v>54065.040000000008</v>
      </c>
      <c r="F5" s="33">
        <f>F9+F10+F11+F12+F13+F15</f>
        <v>47410.42</v>
      </c>
      <c r="G5" s="34">
        <f>F5/E5</f>
        <v>0.87691454588769358</v>
      </c>
    </row>
    <row r="6" spans="1:8" s="10" customFormat="1" ht="25.5" x14ac:dyDescent="0.2">
      <c r="A6" s="12"/>
      <c r="B6" s="14" t="s">
        <v>542</v>
      </c>
      <c r="C6" s="12"/>
      <c r="D6" s="14"/>
      <c r="E6" s="15">
        <f>E8+E14</f>
        <v>54065.040000000008</v>
      </c>
      <c r="F6" s="15">
        <f>F8+F14</f>
        <v>47410.42</v>
      </c>
      <c r="G6" s="17">
        <f t="shared" ref="G6:G46" si="0">F6/E6</f>
        <v>0.87691454588769358</v>
      </c>
    </row>
    <row r="7" spans="1:8" s="10" customFormat="1" x14ac:dyDescent="0.2">
      <c r="A7" s="12"/>
      <c r="B7" s="14" t="s">
        <v>543</v>
      </c>
      <c r="C7" s="12"/>
      <c r="D7" s="14"/>
      <c r="E7" s="15"/>
      <c r="F7" s="16"/>
      <c r="G7" s="17"/>
    </row>
    <row r="8" spans="1:8" s="10" customFormat="1" ht="23.25" customHeight="1" x14ac:dyDescent="0.2">
      <c r="A8" s="12"/>
      <c r="B8" s="14" t="s">
        <v>544</v>
      </c>
      <c r="C8" s="12"/>
      <c r="D8" s="14"/>
      <c r="E8" s="15">
        <f>SUM(E9:E13)</f>
        <v>50810.220000000008</v>
      </c>
      <c r="F8" s="15">
        <f>SUM(F9:F13)</f>
        <v>47410.42</v>
      </c>
      <c r="G8" s="17">
        <f t="shared" si="0"/>
        <v>0.93308826452630966</v>
      </c>
    </row>
    <row r="9" spans="1:8" ht="25.5" customHeight="1" outlineLevel="1" x14ac:dyDescent="0.2">
      <c r="A9" s="18" t="s">
        <v>7</v>
      </c>
      <c r="B9" s="19" t="s">
        <v>550</v>
      </c>
      <c r="C9" s="18"/>
      <c r="D9" s="19"/>
      <c r="E9" s="20">
        <v>8395.0300000000007</v>
      </c>
      <c r="F9" s="20">
        <v>8248.92</v>
      </c>
      <c r="G9" s="9">
        <f t="shared" si="0"/>
        <v>0.98259565481004829</v>
      </c>
    </row>
    <row r="10" spans="1:8" ht="51" outlineLevel="1" x14ac:dyDescent="0.2">
      <c r="A10" s="4" t="s">
        <v>21</v>
      </c>
      <c r="B10" s="5" t="s">
        <v>22</v>
      </c>
      <c r="C10" s="4" t="s">
        <v>15</v>
      </c>
      <c r="D10" s="5" t="s">
        <v>16</v>
      </c>
      <c r="E10" s="7">
        <v>100</v>
      </c>
      <c r="F10" s="7">
        <v>73.37</v>
      </c>
      <c r="G10" s="9">
        <f t="shared" si="0"/>
        <v>0.73370000000000002</v>
      </c>
    </row>
    <row r="11" spans="1:8" ht="38.25" outlineLevel="1" x14ac:dyDescent="0.2">
      <c r="A11" s="4" t="s">
        <v>23</v>
      </c>
      <c r="B11" s="5" t="s">
        <v>24</v>
      </c>
      <c r="C11" s="4" t="s">
        <v>19</v>
      </c>
      <c r="D11" s="5" t="s">
        <v>20</v>
      </c>
      <c r="E11" s="7">
        <v>24116.2</v>
      </c>
      <c r="F11" s="7">
        <v>24116.2</v>
      </c>
      <c r="G11" s="9">
        <f t="shared" si="0"/>
        <v>1</v>
      </c>
    </row>
    <row r="12" spans="1:8" ht="45" customHeight="1" outlineLevel="1" x14ac:dyDescent="0.2">
      <c r="A12" s="4" t="s">
        <v>25</v>
      </c>
      <c r="B12" s="5" t="s">
        <v>26</v>
      </c>
      <c r="C12" s="4" t="s">
        <v>27</v>
      </c>
      <c r="D12" s="6" t="s">
        <v>28</v>
      </c>
      <c r="E12" s="7">
        <v>2136.37</v>
      </c>
      <c r="F12" s="7">
        <v>2116.37</v>
      </c>
      <c r="G12" s="9">
        <f t="shared" si="0"/>
        <v>0.99063832575817856</v>
      </c>
    </row>
    <row r="13" spans="1:8" ht="51" outlineLevel="1" x14ac:dyDescent="0.2">
      <c r="A13" s="4" t="s">
        <v>29</v>
      </c>
      <c r="B13" s="5" t="s">
        <v>30</v>
      </c>
      <c r="C13" s="4"/>
      <c r="D13" s="5"/>
      <c r="E13" s="7">
        <v>16062.62</v>
      </c>
      <c r="F13" s="7">
        <v>12855.56</v>
      </c>
      <c r="G13" s="9">
        <f t="shared" si="0"/>
        <v>0.80034016866488777</v>
      </c>
    </row>
    <row r="14" spans="1:8" ht="21" customHeight="1" outlineLevel="1" x14ac:dyDescent="0.2">
      <c r="A14" s="4"/>
      <c r="B14" s="11" t="s">
        <v>545</v>
      </c>
      <c r="C14" s="3"/>
      <c r="D14" s="11"/>
      <c r="E14" s="30">
        <f>E15</f>
        <v>3254.82</v>
      </c>
      <c r="F14" s="30">
        <f>F15</f>
        <v>0</v>
      </c>
      <c r="G14" s="17">
        <f t="shared" si="0"/>
        <v>0</v>
      </c>
    </row>
    <row r="15" spans="1:8" ht="54.75" customHeight="1" outlineLevel="1" x14ac:dyDescent="0.2">
      <c r="A15" s="18" t="s">
        <v>29</v>
      </c>
      <c r="B15" s="19" t="s">
        <v>30</v>
      </c>
      <c r="C15" s="18" t="s">
        <v>33</v>
      </c>
      <c r="D15" s="19" t="s">
        <v>34</v>
      </c>
      <c r="E15" s="20">
        <v>3254.82</v>
      </c>
      <c r="F15" s="20">
        <v>0</v>
      </c>
      <c r="G15" s="9">
        <f>F15/E15</f>
        <v>0</v>
      </c>
    </row>
    <row r="16" spans="1:8" s="10" customFormat="1" ht="25.5" x14ac:dyDescent="0.2">
      <c r="A16" s="31" t="s">
        <v>1</v>
      </c>
      <c r="B16" s="32" t="s">
        <v>0</v>
      </c>
      <c r="C16" s="31" t="s">
        <v>1</v>
      </c>
      <c r="D16" s="32" t="s">
        <v>1</v>
      </c>
      <c r="E16" s="33">
        <f>E20+E21+E22+E23</f>
        <v>111857.73999999999</v>
      </c>
      <c r="F16" s="33">
        <f>F20+F21+F22+F23</f>
        <v>108323.41</v>
      </c>
      <c r="G16" s="34">
        <f t="shared" si="0"/>
        <v>0.96840334875351508</v>
      </c>
    </row>
    <row r="17" spans="1:8" s="10" customFormat="1" ht="25.5" x14ac:dyDescent="0.2">
      <c r="A17" s="12"/>
      <c r="B17" s="14" t="s">
        <v>542</v>
      </c>
      <c r="C17" s="12"/>
      <c r="D17" s="14"/>
      <c r="E17" s="15">
        <f>E19</f>
        <v>111857.73999999999</v>
      </c>
      <c r="F17" s="15">
        <f>F19</f>
        <v>108323.41</v>
      </c>
      <c r="G17" s="17">
        <f t="shared" si="0"/>
        <v>0.96840334875351508</v>
      </c>
      <c r="H17" s="13"/>
    </row>
    <row r="18" spans="1:8" s="10" customFormat="1" x14ac:dyDescent="0.2">
      <c r="A18" s="12"/>
      <c r="B18" s="14" t="s">
        <v>543</v>
      </c>
      <c r="C18" s="12"/>
      <c r="D18" s="14"/>
      <c r="E18" s="15"/>
      <c r="F18" s="16"/>
      <c r="G18" s="17"/>
      <c r="H18" s="13"/>
    </row>
    <row r="19" spans="1:8" s="10" customFormat="1" ht="23.25" customHeight="1" x14ac:dyDescent="0.2">
      <c r="A19" s="12"/>
      <c r="B19" s="14" t="s">
        <v>544</v>
      </c>
      <c r="C19" s="12"/>
      <c r="D19" s="14"/>
      <c r="E19" s="15">
        <f>SUM(E20:E23)</f>
        <v>111857.73999999999</v>
      </c>
      <c r="F19" s="15">
        <f>SUM(F20:F23)</f>
        <v>108323.41</v>
      </c>
      <c r="G19" s="17">
        <f t="shared" si="0"/>
        <v>0.96840334875351508</v>
      </c>
      <c r="H19" s="13"/>
    </row>
    <row r="20" spans="1:8" ht="25.5" outlineLevel="1" x14ac:dyDescent="0.2">
      <c r="A20" s="4" t="s">
        <v>7</v>
      </c>
      <c r="B20" s="19" t="s">
        <v>550</v>
      </c>
      <c r="C20" s="4" t="s">
        <v>9</v>
      </c>
      <c r="D20" s="5" t="s">
        <v>10</v>
      </c>
      <c r="E20" s="7">
        <v>18353.55</v>
      </c>
      <c r="F20" s="7">
        <v>17721.810000000001</v>
      </c>
      <c r="G20" s="9">
        <f t="shared" si="0"/>
        <v>0.96557941106761369</v>
      </c>
    </row>
    <row r="21" spans="1:8" ht="25.5" outlineLevel="1" x14ac:dyDescent="0.2">
      <c r="A21" s="4" t="s">
        <v>35</v>
      </c>
      <c r="B21" s="5" t="s">
        <v>36</v>
      </c>
      <c r="C21" s="4" t="s">
        <v>15</v>
      </c>
      <c r="D21" s="5" t="s">
        <v>16</v>
      </c>
      <c r="E21" s="7">
        <v>2899.28</v>
      </c>
      <c r="F21" s="8">
        <v>0</v>
      </c>
      <c r="G21" s="9">
        <f t="shared" si="0"/>
        <v>0</v>
      </c>
    </row>
    <row r="22" spans="1:8" ht="42.75" customHeight="1" outlineLevel="1" x14ac:dyDescent="0.2">
      <c r="A22" s="4" t="s">
        <v>25</v>
      </c>
      <c r="B22" s="5" t="s">
        <v>26</v>
      </c>
      <c r="C22" s="4" t="s">
        <v>27</v>
      </c>
      <c r="D22" s="6" t="s">
        <v>28</v>
      </c>
      <c r="E22" s="7">
        <v>89947.87</v>
      </c>
      <c r="F22" s="7">
        <v>89946.880000000005</v>
      </c>
      <c r="G22" s="9">
        <f t="shared" si="0"/>
        <v>0.99998899362486304</v>
      </c>
    </row>
    <row r="23" spans="1:8" ht="38.25" outlineLevel="1" x14ac:dyDescent="0.2">
      <c r="A23" s="4" t="s">
        <v>37</v>
      </c>
      <c r="B23" s="5" t="s">
        <v>38</v>
      </c>
      <c r="C23" s="4" t="s">
        <v>13</v>
      </c>
      <c r="D23" s="5" t="s">
        <v>14</v>
      </c>
      <c r="E23" s="7">
        <v>657.04</v>
      </c>
      <c r="F23" s="7">
        <v>654.72</v>
      </c>
      <c r="G23" s="9">
        <f t="shared" si="0"/>
        <v>0.99646901254109344</v>
      </c>
    </row>
    <row r="24" spans="1:8" s="10" customFormat="1" ht="25.5" x14ac:dyDescent="0.2">
      <c r="A24" s="31" t="s">
        <v>1</v>
      </c>
      <c r="B24" s="32" t="s">
        <v>39</v>
      </c>
      <c r="C24" s="31" t="s">
        <v>1</v>
      </c>
      <c r="D24" s="32" t="s">
        <v>1</v>
      </c>
      <c r="E24" s="33">
        <f>E28+E29+E30+E31+E32+E33</f>
        <v>20205.920000000002</v>
      </c>
      <c r="F24" s="33">
        <f>F28+F29+F30+F31+F32+F33</f>
        <v>19371.690000000002</v>
      </c>
      <c r="G24" s="34">
        <f t="shared" si="0"/>
        <v>0.95871358492956527</v>
      </c>
    </row>
    <row r="25" spans="1:8" s="13" customFormat="1" ht="25.5" x14ac:dyDescent="0.2">
      <c r="A25" s="12"/>
      <c r="B25" s="14" t="s">
        <v>542</v>
      </c>
      <c r="C25" s="12"/>
      <c r="D25" s="14"/>
      <c r="E25" s="15">
        <f>E27</f>
        <v>20205.920000000002</v>
      </c>
      <c r="F25" s="15">
        <f>F27</f>
        <v>19371.690000000002</v>
      </c>
      <c r="G25" s="17">
        <f t="shared" si="0"/>
        <v>0.95871358492956527</v>
      </c>
    </row>
    <row r="26" spans="1:8" s="13" customFormat="1" x14ac:dyDescent="0.2">
      <c r="A26" s="12"/>
      <c r="B26" s="14" t="s">
        <v>543</v>
      </c>
      <c r="C26" s="12"/>
      <c r="D26" s="14"/>
      <c r="E26" s="15"/>
      <c r="F26" s="16"/>
      <c r="G26" s="17"/>
    </row>
    <row r="27" spans="1:8" s="13" customFormat="1" ht="21.75" customHeight="1" x14ac:dyDescent="0.2">
      <c r="A27" s="12"/>
      <c r="B27" s="14" t="s">
        <v>544</v>
      </c>
      <c r="C27" s="12"/>
      <c r="D27" s="14"/>
      <c r="E27" s="15">
        <f>SUM(E28:E33)</f>
        <v>20205.920000000002</v>
      </c>
      <c r="F27" s="15">
        <f>SUM(F28:F33)</f>
        <v>19371.690000000002</v>
      </c>
      <c r="G27" s="17">
        <f t="shared" si="0"/>
        <v>0.95871358492956527</v>
      </c>
    </row>
    <row r="28" spans="1:8" ht="25.5" customHeight="1" x14ac:dyDescent="0.2">
      <c r="A28" s="4" t="s">
        <v>7</v>
      </c>
      <c r="B28" s="19" t="s">
        <v>550</v>
      </c>
      <c r="C28" s="4"/>
      <c r="D28" s="5"/>
      <c r="E28" s="7">
        <v>10052.69</v>
      </c>
      <c r="F28" s="7">
        <v>9892.84</v>
      </c>
      <c r="G28" s="9">
        <f t="shared" si="0"/>
        <v>0.98409878350968738</v>
      </c>
    </row>
    <row r="29" spans="1:8" ht="35.25" customHeight="1" x14ac:dyDescent="0.2">
      <c r="A29" s="4" t="s">
        <v>25</v>
      </c>
      <c r="B29" s="5" t="s">
        <v>26</v>
      </c>
      <c r="C29" s="4" t="s">
        <v>27</v>
      </c>
      <c r="D29" s="6" t="s">
        <v>28</v>
      </c>
      <c r="E29" s="7">
        <v>4</v>
      </c>
      <c r="F29" s="7">
        <v>4</v>
      </c>
      <c r="G29" s="9">
        <f t="shared" si="0"/>
        <v>1</v>
      </c>
    </row>
    <row r="30" spans="1:8" ht="89.25" x14ac:dyDescent="0.2">
      <c r="A30" s="4" t="s">
        <v>40</v>
      </c>
      <c r="B30" s="5" t="s">
        <v>41</v>
      </c>
      <c r="C30" s="4" t="s">
        <v>15</v>
      </c>
      <c r="D30" s="5" t="s">
        <v>16</v>
      </c>
      <c r="E30" s="7">
        <v>504.68</v>
      </c>
      <c r="F30" s="7">
        <v>504.68</v>
      </c>
      <c r="G30" s="9">
        <f t="shared" si="0"/>
        <v>1</v>
      </c>
    </row>
    <row r="31" spans="1:8" ht="25.5" x14ac:dyDescent="0.2">
      <c r="A31" s="4" t="s">
        <v>42</v>
      </c>
      <c r="B31" s="5" t="s">
        <v>43</v>
      </c>
      <c r="C31" s="4" t="s">
        <v>13</v>
      </c>
      <c r="D31" s="5" t="s">
        <v>14</v>
      </c>
      <c r="E31" s="7">
        <v>437.17</v>
      </c>
      <c r="F31" s="7">
        <v>141.01</v>
      </c>
      <c r="G31" s="9">
        <f t="shared" si="0"/>
        <v>0.32255186769448951</v>
      </c>
    </row>
    <row r="32" spans="1:8" ht="51" x14ac:dyDescent="0.2">
      <c r="A32" s="4" t="s">
        <v>44</v>
      </c>
      <c r="B32" s="5" t="s">
        <v>45</v>
      </c>
      <c r="C32" s="4" t="s">
        <v>46</v>
      </c>
      <c r="D32" s="5" t="s">
        <v>47</v>
      </c>
      <c r="E32" s="7">
        <v>5009.68</v>
      </c>
      <c r="F32" s="7">
        <v>5009.6899999999996</v>
      </c>
      <c r="G32" s="9">
        <f t="shared" si="0"/>
        <v>1.0000019961354816</v>
      </c>
    </row>
    <row r="33" spans="1:7" ht="51" x14ac:dyDescent="0.2">
      <c r="A33" s="4" t="s">
        <v>48</v>
      </c>
      <c r="B33" s="5" t="s">
        <v>49</v>
      </c>
      <c r="C33" s="4" t="s">
        <v>13</v>
      </c>
      <c r="D33" s="5" t="s">
        <v>14</v>
      </c>
      <c r="E33" s="7">
        <v>4197.7</v>
      </c>
      <c r="F33" s="7">
        <v>3819.47</v>
      </c>
      <c r="G33" s="9">
        <f t="shared" si="0"/>
        <v>0.90989589537127469</v>
      </c>
    </row>
    <row r="34" spans="1:7" s="10" customFormat="1" ht="38.25" x14ac:dyDescent="0.2">
      <c r="A34" s="31" t="s">
        <v>1</v>
      </c>
      <c r="B34" s="32" t="s">
        <v>50</v>
      </c>
      <c r="C34" s="31" t="s">
        <v>1</v>
      </c>
      <c r="D34" s="32" t="s">
        <v>1</v>
      </c>
      <c r="E34" s="33">
        <f>E38+E39+E40+E41</f>
        <v>11863.470000000001</v>
      </c>
      <c r="F34" s="33">
        <f>F38+F39+F40+F41</f>
        <v>11320.07</v>
      </c>
      <c r="G34" s="34">
        <f t="shared" si="0"/>
        <v>0.95419552626676674</v>
      </c>
    </row>
    <row r="35" spans="1:7" s="13" customFormat="1" ht="25.5" x14ac:dyDescent="0.2">
      <c r="A35" s="12"/>
      <c r="B35" s="14" t="s">
        <v>542</v>
      </c>
      <c r="C35" s="12"/>
      <c r="D35" s="14"/>
      <c r="E35" s="15">
        <f>E37</f>
        <v>11863.470000000001</v>
      </c>
      <c r="F35" s="15">
        <f>F37</f>
        <v>11320.07</v>
      </c>
      <c r="G35" s="17">
        <f t="shared" si="0"/>
        <v>0.95419552626676674</v>
      </c>
    </row>
    <row r="36" spans="1:7" s="13" customFormat="1" x14ac:dyDescent="0.2">
      <c r="A36" s="12"/>
      <c r="B36" s="14" t="s">
        <v>543</v>
      </c>
      <c r="C36" s="12"/>
      <c r="D36" s="14"/>
      <c r="E36" s="15"/>
      <c r="F36" s="16"/>
      <c r="G36" s="17"/>
    </row>
    <row r="37" spans="1:7" s="13" customFormat="1" ht="19.5" customHeight="1" x14ac:dyDescent="0.2">
      <c r="A37" s="12"/>
      <c r="B37" s="14" t="s">
        <v>544</v>
      </c>
      <c r="C37" s="12"/>
      <c r="D37" s="14"/>
      <c r="E37" s="15">
        <f>SUM(E38:E41)</f>
        <v>11863.470000000001</v>
      </c>
      <c r="F37" s="15">
        <f>SUM(F38:F41)</f>
        <v>11320.07</v>
      </c>
      <c r="G37" s="17">
        <f t="shared" si="0"/>
        <v>0.95419552626676674</v>
      </c>
    </row>
    <row r="38" spans="1:7" ht="21" customHeight="1" x14ac:dyDescent="0.2">
      <c r="A38" s="4" t="s">
        <v>7</v>
      </c>
      <c r="B38" s="19" t="s">
        <v>550</v>
      </c>
      <c r="C38" s="4"/>
      <c r="D38" s="5"/>
      <c r="E38" s="7">
        <v>2623.06</v>
      </c>
      <c r="F38" s="7">
        <v>2434.4499999999998</v>
      </c>
      <c r="G38" s="9">
        <f t="shared" si="0"/>
        <v>0.92809543052770427</v>
      </c>
    </row>
    <row r="39" spans="1:7" ht="51" x14ac:dyDescent="0.2">
      <c r="A39" s="4" t="s">
        <v>51</v>
      </c>
      <c r="B39" s="5" t="s">
        <v>52</v>
      </c>
      <c r="C39" s="4"/>
      <c r="D39" s="5"/>
      <c r="E39" s="7">
        <v>1642.2</v>
      </c>
      <c r="F39" s="7">
        <v>1599.84</v>
      </c>
      <c r="G39" s="9">
        <f t="shared" si="0"/>
        <v>0.97420533430763601</v>
      </c>
    </row>
    <row r="40" spans="1:7" ht="51" x14ac:dyDescent="0.2">
      <c r="A40" s="4" t="s">
        <v>53</v>
      </c>
      <c r="B40" s="5" t="s">
        <v>54</v>
      </c>
      <c r="C40" s="4" t="s">
        <v>31</v>
      </c>
      <c r="D40" s="5" t="s">
        <v>10</v>
      </c>
      <c r="E40" s="7">
        <v>1322.27</v>
      </c>
      <c r="F40" s="7">
        <v>1249.55</v>
      </c>
      <c r="G40" s="9">
        <f t="shared" si="0"/>
        <v>0.94500366793468804</v>
      </c>
    </row>
    <row r="41" spans="1:7" ht="51" x14ac:dyDescent="0.2">
      <c r="A41" s="4" t="s">
        <v>55</v>
      </c>
      <c r="B41" s="5" t="s">
        <v>56</v>
      </c>
      <c r="C41" s="4" t="s">
        <v>31</v>
      </c>
      <c r="D41" s="5" t="s">
        <v>10</v>
      </c>
      <c r="E41" s="7">
        <v>6275.94</v>
      </c>
      <c r="F41" s="7">
        <v>6036.23</v>
      </c>
      <c r="G41" s="9">
        <f t="shared" si="0"/>
        <v>0.96180492483994429</v>
      </c>
    </row>
    <row r="42" spans="1:7" s="10" customFormat="1" ht="25.5" x14ac:dyDescent="0.2">
      <c r="A42" s="31" t="s">
        <v>1</v>
      </c>
      <c r="B42" s="32" t="s">
        <v>57</v>
      </c>
      <c r="C42" s="31" t="s">
        <v>1</v>
      </c>
      <c r="D42" s="32" t="s">
        <v>1</v>
      </c>
      <c r="E42" s="33">
        <f>E46+E47+E49+E50+E51</f>
        <v>237676.35</v>
      </c>
      <c r="F42" s="33">
        <f>F46+F47+F49+F50+F51</f>
        <v>210011.50999999998</v>
      </c>
      <c r="G42" s="34">
        <f t="shared" si="0"/>
        <v>0.88360289107435375</v>
      </c>
    </row>
    <row r="43" spans="1:7" s="13" customFormat="1" ht="25.5" x14ac:dyDescent="0.2">
      <c r="A43" s="12"/>
      <c r="B43" s="14" t="s">
        <v>542</v>
      </c>
      <c r="C43" s="12"/>
      <c r="D43" s="14"/>
      <c r="E43" s="15">
        <f>E45</f>
        <v>114.4</v>
      </c>
      <c r="F43" s="15">
        <f>F45</f>
        <v>114.4</v>
      </c>
      <c r="G43" s="17">
        <f t="shared" si="0"/>
        <v>1</v>
      </c>
    </row>
    <row r="44" spans="1:7" s="13" customFormat="1" x14ac:dyDescent="0.2">
      <c r="A44" s="12"/>
      <c r="B44" s="14" t="s">
        <v>543</v>
      </c>
      <c r="C44" s="12"/>
      <c r="D44" s="14"/>
      <c r="E44" s="15"/>
      <c r="F44" s="16"/>
      <c r="G44" s="17"/>
    </row>
    <row r="45" spans="1:7" s="13" customFormat="1" ht="21.75" customHeight="1" x14ac:dyDescent="0.2">
      <c r="A45" s="12"/>
      <c r="B45" s="14" t="s">
        <v>544</v>
      </c>
      <c r="C45" s="12"/>
      <c r="D45" s="14"/>
      <c r="E45" s="15">
        <f>E46+E47</f>
        <v>114.4</v>
      </c>
      <c r="F45" s="15">
        <f>F46+F47</f>
        <v>114.4</v>
      </c>
      <c r="G45" s="17">
        <f t="shared" si="0"/>
        <v>1</v>
      </c>
    </row>
    <row r="46" spans="1:7" ht="34.5" customHeight="1" x14ac:dyDescent="0.2">
      <c r="A46" s="4" t="s">
        <v>25</v>
      </c>
      <c r="B46" s="5" t="s">
        <v>26</v>
      </c>
      <c r="C46" s="4" t="s">
        <v>27</v>
      </c>
      <c r="D46" s="6" t="s">
        <v>28</v>
      </c>
      <c r="E46" s="7">
        <v>94.4</v>
      </c>
      <c r="F46" s="7">
        <v>94.4</v>
      </c>
      <c r="G46" s="9">
        <f t="shared" si="0"/>
        <v>1</v>
      </c>
    </row>
    <row r="47" spans="1:7" ht="51" x14ac:dyDescent="0.2">
      <c r="A47" s="4" t="s">
        <v>68</v>
      </c>
      <c r="B47" s="5" t="s">
        <v>69</v>
      </c>
      <c r="C47" s="4" t="s">
        <v>70</v>
      </c>
      <c r="D47" s="5" t="s">
        <v>71</v>
      </c>
      <c r="E47" s="7">
        <v>20</v>
      </c>
      <c r="F47" s="7">
        <v>20</v>
      </c>
      <c r="G47" s="9">
        <f>F47/E47</f>
        <v>1</v>
      </c>
    </row>
    <row r="48" spans="1:7" ht="25.5" x14ac:dyDescent="0.2">
      <c r="A48" s="4"/>
      <c r="B48" s="11" t="s">
        <v>546</v>
      </c>
      <c r="C48" s="4"/>
      <c r="D48" s="6"/>
      <c r="E48" s="30">
        <f>E49+E50+E51</f>
        <v>237561.95</v>
      </c>
      <c r="F48" s="30">
        <f>F49+F50+F51</f>
        <v>209897.11</v>
      </c>
      <c r="G48" s="39">
        <f t="shared" ref="G48:G111" si="1">F48/E48</f>
        <v>0.88354683904556253</v>
      </c>
    </row>
    <row r="49" spans="1:7" ht="76.5" x14ac:dyDescent="0.2">
      <c r="A49" s="35" t="s">
        <v>58</v>
      </c>
      <c r="B49" s="36" t="s">
        <v>59</v>
      </c>
      <c r="C49" s="35" t="s">
        <v>60</v>
      </c>
      <c r="D49" s="36" t="s">
        <v>61</v>
      </c>
      <c r="E49" s="37">
        <v>62.22</v>
      </c>
      <c r="F49" s="37">
        <v>42.93</v>
      </c>
      <c r="G49" s="38">
        <f t="shared" si="1"/>
        <v>0.68997107039537131</v>
      </c>
    </row>
    <row r="50" spans="1:7" ht="89.25" x14ac:dyDescent="0.2">
      <c r="A50" s="4" t="s">
        <v>62</v>
      </c>
      <c r="B50" s="5" t="s">
        <v>63</v>
      </c>
      <c r="C50" s="4" t="s">
        <v>60</v>
      </c>
      <c r="D50" s="5" t="s">
        <v>61</v>
      </c>
      <c r="E50" s="7">
        <v>1242.5999999999999</v>
      </c>
      <c r="F50" s="7">
        <v>1242.5999999999999</v>
      </c>
      <c r="G50" s="9">
        <f t="shared" si="1"/>
        <v>1</v>
      </c>
    </row>
    <row r="51" spans="1:7" ht="25.5" x14ac:dyDescent="0.2">
      <c r="A51" s="4" t="s">
        <v>64</v>
      </c>
      <c r="B51" s="5" t="s">
        <v>65</v>
      </c>
      <c r="C51" s="4" t="s">
        <v>31</v>
      </c>
      <c r="D51" s="5" t="s">
        <v>10</v>
      </c>
      <c r="E51" s="7">
        <v>236257.13</v>
      </c>
      <c r="F51" s="7">
        <v>208611.58</v>
      </c>
      <c r="G51" s="9">
        <f t="shared" si="1"/>
        <v>0.88298533043214389</v>
      </c>
    </row>
    <row r="52" spans="1:7" s="10" customFormat="1" ht="25.5" x14ac:dyDescent="0.2">
      <c r="A52" s="31" t="s">
        <v>1</v>
      </c>
      <c r="B52" s="32" t="s">
        <v>72</v>
      </c>
      <c r="C52" s="31" t="s">
        <v>1</v>
      </c>
      <c r="D52" s="32" t="s">
        <v>1</v>
      </c>
      <c r="E52" s="33">
        <f>E56+E57+E58+E59+E60+E61+E62+E63+E64+E65+E66+E67+E68+E69+E70</f>
        <v>160336.15</v>
      </c>
      <c r="F52" s="33">
        <f>F56+F57+F58+F59+F60+F61+F62+F63+F64+F65+F66+F67+F68+F69+F70</f>
        <v>153852.85</v>
      </c>
      <c r="G52" s="34">
        <f t="shared" si="1"/>
        <v>0.95956432782002066</v>
      </c>
    </row>
    <row r="53" spans="1:7" s="13" customFormat="1" ht="25.5" x14ac:dyDescent="0.2">
      <c r="A53" s="12"/>
      <c r="B53" s="14" t="s">
        <v>542</v>
      </c>
      <c r="C53" s="12"/>
      <c r="D53" s="14"/>
      <c r="E53" s="15">
        <f>E55</f>
        <v>160336.15</v>
      </c>
      <c r="F53" s="15">
        <f>F55</f>
        <v>153852.85</v>
      </c>
      <c r="G53" s="39">
        <f t="shared" si="1"/>
        <v>0.95956432782002066</v>
      </c>
    </row>
    <row r="54" spans="1:7" s="13" customFormat="1" x14ac:dyDescent="0.2">
      <c r="A54" s="12"/>
      <c r="B54" s="14" t="s">
        <v>543</v>
      </c>
      <c r="C54" s="12"/>
      <c r="D54" s="14"/>
      <c r="E54" s="15"/>
      <c r="F54" s="16"/>
      <c r="G54" s="17"/>
    </row>
    <row r="55" spans="1:7" s="13" customFormat="1" ht="22.5" customHeight="1" x14ac:dyDescent="0.2">
      <c r="A55" s="12"/>
      <c r="B55" s="14" t="s">
        <v>544</v>
      </c>
      <c r="C55" s="12"/>
      <c r="D55" s="14"/>
      <c r="E55" s="15">
        <f>SUM(E56:E70)</f>
        <v>160336.15</v>
      </c>
      <c r="F55" s="15">
        <f>SUM(F56:F70)</f>
        <v>153852.85</v>
      </c>
      <c r="G55" s="39">
        <f t="shared" si="1"/>
        <v>0.95956432782002066</v>
      </c>
    </row>
    <row r="56" spans="1:7" ht="23.25" customHeight="1" x14ac:dyDescent="0.2">
      <c r="A56" s="4" t="s">
        <v>7</v>
      </c>
      <c r="B56" s="19" t="s">
        <v>550</v>
      </c>
      <c r="C56" s="4" t="s">
        <v>9</v>
      </c>
      <c r="D56" s="5" t="s">
        <v>10</v>
      </c>
      <c r="E56" s="7">
        <v>2600.13</v>
      </c>
      <c r="F56" s="7">
        <v>2576.58</v>
      </c>
      <c r="G56" s="9">
        <f t="shared" si="1"/>
        <v>0.99094276055427988</v>
      </c>
    </row>
    <row r="57" spans="1:7" ht="51" x14ac:dyDescent="0.2">
      <c r="A57" s="4" t="s">
        <v>73</v>
      </c>
      <c r="B57" s="5" t="s">
        <v>74</v>
      </c>
      <c r="C57" s="4" t="s">
        <v>66</v>
      </c>
      <c r="D57" s="5" t="s">
        <v>67</v>
      </c>
      <c r="E57" s="7">
        <v>35054.699999999997</v>
      </c>
      <c r="F57" s="7">
        <v>35054.699999999997</v>
      </c>
      <c r="G57" s="9">
        <f t="shared" si="1"/>
        <v>1</v>
      </c>
    </row>
    <row r="58" spans="1:7" ht="51" x14ac:dyDescent="0.2">
      <c r="A58" s="4" t="s">
        <v>77</v>
      </c>
      <c r="B58" s="5" t="s">
        <v>78</v>
      </c>
      <c r="C58" s="4" t="s">
        <v>60</v>
      </c>
      <c r="D58" s="5" t="s">
        <v>61</v>
      </c>
      <c r="E58" s="7">
        <v>135.19999999999999</v>
      </c>
      <c r="F58" s="7">
        <v>128.94</v>
      </c>
      <c r="G58" s="9">
        <f t="shared" si="1"/>
        <v>0.95369822485207112</v>
      </c>
    </row>
    <row r="59" spans="1:7" ht="63.75" x14ac:dyDescent="0.2">
      <c r="A59" s="4" t="s">
        <v>79</v>
      </c>
      <c r="B59" s="5" t="s">
        <v>80</v>
      </c>
      <c r="C59" s="4" t="s">
        <v>66</v>
      </c>
      <c r="D59" s="5" t="s">
        <v>67</v>
      </c>
      <c r="E59" s="7">
        <v>46745.58</v>
      </c>
      <c r="F59" s="7">
        <v>46745.57</v>
      </c>
      <c r="G59" s="9">
        <f t="shared" si="1"/>
        <v>0.99999978607603113</v>
      </c>
    </row>
    <row r="60" spans="1:7" ht="26.25" customHeight="1" x14ac:dyDescent="0.2">
      <c r="A60" s="4" t="s">
        <v>83</v>
      </c>
      <c r="B60" s="5" t="s">
        <v>84</v>
      </c>
      <c r="C60" s="4" t="s">
        <v>75</v>
      </c>
      <c r="D60" s="5" t="s">
        <v>76</v>
      </c>
      <c r="E60" s="7">
        <v>155.34</v>
      </c>
      <c r="F60" s="7">
        <v>155.34</v>
      </c>
      <c r="G60" s="9">
        <f t="shared" si="1"/>
        <v>1</v>
      </c>
    </row>
    <row r="61" spans="1:7" ht="25.5" x14ac:dyDescent="0.2">
      <c r="A61" s="4" t="s">
        <v>85</v>
      </c>
      <c r="B61" s="5" t="s">
        <v>86</v>
      </c>
      <c r="C61" s="4" t="s">
        <v>75</v>
      </c>
      <c r="D61" s="5" t="s">
        <v>76</v>
      </c>
      <c r="E61" s="7">
        <v>500</v>
      </c>
      <c r="F61" s="7">
        <v>500</v>
      </c>
      <c r="G61" s="9">
        <f t="shared" si="1"/>
        <v>1</v>
      </c>
    </row>
    <row r="62" spans="1:7" ht="38.25" x14ac:dyDescent="0.2">
      <c r="A62" s="4" t="s">
        <v>87</v>
      </c>
      <c r="B62" s="5" t="s">
        <v>88</v>
      </c>
      <c r="C62" s="4" t="s">
        <v>75</v>
      </c>
      <c r="D62" s="5" t="s">
        <v>76</v>
      </c>
      <c r="E62" s="7">
        <v>160.65</v>
      </c>
      <c r="F62" s="7">
        <v>160.65</v>
      </c>
      <c r="G62" s="9">
        <f t="shared" si="1"/>
        <v>1</v>
      </c>
    </row>
    <row r="63" spans="1:7" ht="51" x14ac:dyDescent="0.2">
      <c r="A63" s="4" t="s">
        <v>89</v>
      </c>
      <c r="B63" s="5" t="s">
        <v>90</v>
      </c>
      <c r="C63" s="4" t="s">
        <v>60</v>
      </c>
      <c r="D63" s="5" t="s">
        <v>61</v>
      </c>
      <c r="E63" s="7">
        <v>80</v>
      </c>
      <c r="F63" s="7">
        <v>80</v>
      </c>
      <c r="G63" s="9">
        <f t="shared" si="1"/>
        <v>1</v>
      </c>
    </row>
    <row r="64" spans="1:7" ht="38.25" x14ac:dyDescent="0.2">
      <c r="A64" s="4" t="s">
        <v>91</v>
      </c>
      <c r="B64" s="5" t="s">
        <v>92</v>
      </c>
      <c r="C64" s="4" t="s">
        <v>70</v>
      </c>
      <c r="D64" s="5" t="s">
        <v>71</v>
      </c>
      <c r="E64" s="7">
        <v>5746.8</v>
      </c>
      <c r="F64" s="7">
        <v>5746.8</v>
      </c>
      <c r="G64" s="9">
        <f t="shared" si="1"/>
        <v>1</v>
      </c>
    </row>
    <row r="65" spans="1:7" ht="51" x14ac:dyDescent="0.2">
      <c r="A65" s="4" t="s">
        <v>93</v>
      </c>
      <c r="B65" s="5" t="s">
        <v>94</v>
      </c>
      <c r="C65" s="4" t="s">
        <v>46</v>
      </c>
      <c r="D65" s="5" t="s">
        <v>47</v>
      </c>
      <c r="E65" s="7">
        <v>31480.11</v>
      </c>
      <c r="F65" s="7">
        <v>31480.1</v>
      </c>
      <c r="G65" s="9">
        <f t="shared" si="1"/>
        <v>0.9999996823391023</v>
      </c>
    </row>
    <row r="66" spans="1:7" ht="63.75" x14ac:dyDescent="0.2">
      <c r="A66" s="4" t="s">
        <v>95</v>
      </c>
      <c r="B66" s="5" t="s">
        <v>96</v>
      </c>
      <c r="C66" s="4" t="s">
        <v>66</v>
      </c>
      <c r="D66" s="5" t="s">
        <v>67</v>
      </c>
      <c r="E66" s="7">
        <v>700</v>
      </c>
      <c r="F66" s="7">
        <v>700</v>
      </c>
      <c r="G66" s="9">
        <f t="shared" si="1"/>
        <v>1</v>
      </c>
    </row>
    <row r="67" spans="1:7" ht="38.25" x14ac:dyDescent="0.2">
      <c r="A67" s="4" t="s">
        <v>97</v>
      </c>
      <c r="B67" s="5" t="s">
        <v>98</v>
      </c>
      <c r="C67" s="4" t="s">
        <v>15</v>
      </c>
      <c r="D67" s="5" t="s">
        <v>16</v>
      </c>
      <c r="E67" s="7">
        <v>33768.269999999997</v>
      </c>
      <c r="F67" s="7">
        <v>27960.69</v>
      </c>
      <c r="G67" s="9">
        <f t="shared" si="1"/>
        <v>0.82801665587250994</v>
      </c>
    </row>
    <row r="68" spans="1:7" ht="25.5" x14ac:dyDescent="0.2">
      <c r="A68" s="4" t="s">
        <v>99</v>
      </c>
      <c r="B68" s="5" t="s">
        <v>100</v>
      </c>
      <c r="C68" s="4" t="s">
        <v>15</v>
      </c>
      <c r="D68" s="5" t="s">
        <v>16</v>
      </c>
      <c r="E68" s="7">
        <v>2148.6999999999998</v>
      </c>
      <c r="F68" s="7">
        <v>1748.7</v>
      </c>
      <c r="G68" s="9">
        <f t="shared" si="1"/>
        <v>0.81384092707218325</v>
      </c>
    </row>
    <row r="69" spans="1:7" ht="76.5" x14ac:dyDescent="0.2">
      <c r="A69" s="4" t="s">
        <v>103</v>
      </c>
      <c r="B69" s="5" t="s">
        <v>104</v>
      </c>
      <c r="C69" s="4" t="s">
        <v>15</v>
      </c>
      <c r="D69" s="5" t="s">
        <v>16</v>
      </c>
      <c r="E69" s="7">
        <v>100</v>
      </c>
      <c r="F69" s="7">
        <v>20.91</v>
      </c>
      <c r="G69" s="9">
        <f t="shared" si="1"/>
        <v>0.20910000000000001</v>
      </c>
    </row>
    <row r="70" spans="1:7" s="40" customFormat="1" ht="25.5" x14ac:dyDescent="0.2">
      <c r="A70" s="35" t="s">
        <v>81</v>
      </c>
      <c r="B70" s="36" t="s">
        <v>82</v>
      </c>
      <c r="C70" s="35" t="s">
        <v>60</v>
      </c>
      <c r="D70" s="36" t="s">
        <v>61</v>
      </c>
      <c r="E70" s="37">
        <v>960.67</v>
      </c>
      <c r="F70" s="37">
        <v>793.87</v>
      </c>
      <c r="G70" s="38">
        <f>F70/E70</f>
        <v>0.8263711784483746</v>
      </c>
    </row>
    <row r="71" spans="1:7" s="10" customFormat="1" ht="32.25" customHeight="1" x14ac:dyDescent="0.2">
      <c r="A71" s="31" t="s">
        <v>1</v>
      </c>
      <c r="B71" s="32" t="s">
        <v>105</v>
      </c>
      <c r="C71" s="31" t="s">
        <v>1</v>
      </c>
      <c r="D71" s="32" t="s">
        <v>1</v>
      </c>
      <c r="E71" s="33">
        <f>E75+E82+E83+E88+E89+E90+E91+E94+E95+E98+E101+E106+E109+E118+E128+E132+E133+E139+E142+E145+E146+E149+E150+E151+E152+E155+E159+E160+E162+E163+E164+E165+E156+E157+E170+E175+E179+E182+E183+E187+E188+E193+E197</f>
        <v>2117770.62</v>
      </c>
      <c r="F71" s="33">
        <f>F75+F82+F83+F88+F89+F90+F91+F94+F95+F98+F101+F106+F109+F118+F128+F132+F133+F139+F142+F145+F146+F149+F150+F151+F152+F155+F159+F160+F162+F163+F164+F165+F156+F157+F170+F175+F179+F182+F183+F187+F188+F193+F197</f>
        <v>2097933.2700000005</v>
      </c>
      <c r="G71" s="34">
        <f t="shared" si="1"/>
        <v>0.99063290905414503</v>
      </c>
    </row>
    <row r="72" spans="1:7" s="13" customFormat="1" ht="25.5" x14ac:dyDescent="0.2">
      <c r="A72" s="12"/>
      <c r="B72" s="14" t="s">
        <v>542</v>
      </c>
      <c r="C72" s="12"/>
      <c r="D72" s="14"/>
      <c r="E72" s="15">
        <f>E74+E158</f>
        <v>1259520.6000000001</v>
      </c>
      <c r="F72" s="15">
        <f>F74+F158</f>
        <v>1240972.3</v>
      </c>
      <c r="G72" s="17">
        <f t="shared" si="1"/>
        <v>0.9852735239106053</v>
      </c>
    </row>
    <row r="73" spans="1:7" s="13" customFormat="1" x14ac:dyDescent="0.2">
      <c r="A73" s="12"/>
      <c r="B73" s="14" t="s">
        <v>543</v>
      </c>
      <c r="C73" s="12"/>
      <c r="D73" s="14"/>
      <c r="E73" s="15"/>
      <c r="F73" s="16"/>
      <c r="G73" s="17"/>
    </row>
    <row r="74" spans="1:7" s="13" customFormat="1" ht="21.75" customHeight="1" x14ac:dyDescent="0.2">
      <c r="A74" s="12"/>
      <c r="B74" s="14" t="s">
        <v>544</v>
      </c>
      <c r="C74" s="12"/>
      <c r="D74" s="14"/>
      <c r="E74" s="15">
        <v>1217540.6000000001</v>
      </c>
      <c r="F74" s="16">
        <v>1210648.7</v>
      </c>
      <c r="G74" s="17">
        <f t="shared" si="1"/>
        <v>0.9943394906091837</v>
      </c>
    </row>
    <row r="75" spans="1:7" s="13" customFormat="1" ht="25.5" x14ac:dyDescent="0.2">
      <c r="A75" s="18" t="s">
        <v>7</v>
      </c>
      <c r="B75" s="19" t="s">
        <v>550</v>
      </c>
      <c r="C75" s="18"/>
      <c r="D75" s="19"/>
      <c r="E75" s="20">
        <f>SUM(E76:E81)</f>
        <v>11786.130000000001</v>
      </c>
      <c r="F75" s="23">
        <f>SUM(F76:F81)</f>
        <v>11766.939999999999</v>
      </c>
      <c r="G75" s="9">
        <f t="shared" si="1"/>
        <v>0.99837181500628258</v>
      </c>
    </row>
    <row r="76" spans="1:7" s="22" customFormat="1" ht="25.5" hidden="1" x14ac:dyDescent="0.2">
      <c r="A76" s="18" t="s">
        <v>7</v>
      </c>
      <c r="B76" s="19" t="s">
        <v>8</v>
      </c>
      <c r="C76" s="18" t="s">
        <v>9</v>
      </c>
      <c r="D76" s="19" t="s">
        <v>10</v>
      </c>
      <c r="E76" s="20">
        <v>10614.7</v>
      </c>
      <c r="F76" s="20">
        <v>10609.88</v>
      </c>
      <c r="G76" s="9">
        <f t="shared" si="1"/>
        <v>0.99954591274364779</v>
      </c>
    </row>
    <row r="77" spans="1:7" ht="25.5" hidden="1" x14ac:dyDescent="0.2">
      <c r="A77" s="4" t="s">
        <v>7</v>
      </c>
      <c r="B77" s="5" t="s">
        <v>8</v>
      </c>
      <c r="C77" s="4" t="s">
        <v>11</v>
      </c>
      <c r="D77" s="5" t="s">
        <v>12</v>
      </c>
      <c r="E77" s="7">
        <v>9.0299999999999994</v>
      </c>
      <c r="F77" s="7">
        <v>7.6</v>
      </c>
      <c r="G77" s="9">
        <f t="shared" si="1"/>
        <v>0.84163898117386493</v>
      </c>
    </row>
    <row r="78" spans="1:7" ht="25.5" hidden="1" x14ac:dyDescent="0.2">
      <c r="A78" s="4" t="s">
        <v>7</v>
      </c>
      <c r="B78" s="5" t="s">
        <v>8</v>
      </c>
      <c r="C78" s="4" t="s">
        <v>13</v>
      </c>
      <c r="D78" s="5" t="s">
        <v>14</v>
      </c>
      <c r="E78" s="7">
        <v>396.5</v>
      </c>
      <c r="F78" s="7">
        <v>394.93</v>
      </c>
      <c r="G78" s="9">
        <f t="shared" si="1"/>
        <v>0.99604035308953343</v>
      </c>
    </row>
    <row r="79" spans="1:7" ht="25.5" hidden="1" x14ac:dyDescent="0.2">
      <c r="A79" s="4" t="s">
        <v>7</v>
      </c>
      <c r="B79" s="5" t="s">
        <v>8</v>
      </c>
      <c r="C79" s="4" t="s">
        <v>15</v>
      </c>
      <c r="D79" s="5" t="s">
        <v>16</v>
      </c>
      <c r="E79" s="7">
        <v>759.1</v>
      </c>
      <c r="F79" s="7">
        <v>748.05</v>
      </c>
      <c r="G79" s="9">
        <f t="shared" si="1"/>
        <v>0.98544328810433401</v>
      </c>
    </row>
    <row r="80" spans="1:7" ht="25.5" hidden="1" x14ac:dyDescent="0.2">
      <c r="A80" s="4" t="s">
        <v>7</v>
      </c>
      <c r="B80" s="5" t="s">
        <v>8</v>
      </c>
      <c r="C80" s="4" t="s">
        <v>17</v>
      </c>
      <c r="D80" s="5" t="s">
        <v>18</v>
      </c>
      <c r="E80" s="7">
        <v>6.5</v>
      </c>
      <c r="F80" s="7">
        <v>6.47</v>
      </c>
      <c r="G80" s="9">
        <f t="shared" si="1"/>
        <v>0.99538461538461531</v>
      </c>
    </row>
    <row r="81" spans="1:7" ht="25.5" hidden="1" x14ac:dyDescent="0.2">
      <c r="A81" s="4" t="s">
        <v>7</v>
      </c>
      <c r="B81" s="5" t="s">
        <v>8</v>
      </c>
      <c r="C81" s="4" t="s">
        <v>19</v>
      </c>
      <c r="D81" s="5" t="s">
        <v>20</v>
      </c>
      <c r="E81" s="7">
        <v>0.3</v>
      </c>
      <c r="F81" s="7">
        <v>0.01</v>
      </c>
      <c r="G81" s="9">
        <f t="shared" si="1"/>
        <v>3.3333333333333333E-2</v>
      </c>
    </row>
    <row r="82" spans="1:7" ht="38.25" x14ac:dyDescent="0.2">
      <c r="A82" s="4" t="s">
        <v>110</v>
      </c>
      <c r="B82" s="5" t="s">
        <v>111</v>
      </c>
      <c r="C82" s="4" t="s">
        <v>70</v>
      </c>
      <c r="D82" s="5" t="s">
        <v>71</v>
      </c>
      <c r="E82" s="7">
        <v>150</v>
      </c>
      <c r="F82" s="8">
        <v>0</v>
      </c>
      <c r="G82" s="9">
        <f t="shared" si="1"/>
        <v>0</v>
      </c>
    </row>
    <row r="83" spans="1:7" ht="38.25" x14ac:dyDescent="0.2">
      <c r="A83" s="4" t="s">
        <v>112</v>
      </c>
      <c r="B83" s="5" t="s">
        <v>113</v>
      </c>
      <c r="C83" s="4"/>
      <c r="D83" s="5"/>
      <c r="E83" s="7">
        <f>SUM(E84:E87)</f>
        <v>693464.71000000008</v>
      </c>
      <c r="F83" s="8">
        <f>SUM(F84:F87)</f>
        <v>693459.71</v>
      </c>
      <c r="G83" s="9">
        <f t="shared" si="1"/>
        <v>0.99999278982776196</v>
      </c>
    </row>
    <row r="84" spans="1:7" ht="51" hidden="1" x14ac:dyDescent="0.2">
      <c r="A84" s="24" t="s">
        <v>112</v>
      </c>
      <c r="B84" s="25" t="s">
        <v>113</v>
      </c>
      <c r="C84" s="24" t="s">
        <v>46</v>
      </c>
      <c r="D84" s="25" t="s">
        <v>47</v>
      </c>
      <c r="E84" s="26">
        <v>171152.92</v>
      </c>
      <c r="F84" s="26">
        <v>171148</v>
      </c>
      <c r="G84" s="27">
        <f t="shared" si="1"/>
        <v>0.99997125377703155</v>
      </c>
    </row>
    <row r="85" spans="1:7" ht="38.25" hidden="1" x14ac:dyDescent="0.2">
      <c r="A85" s="24" t="s">
        <v>112</v>
      </c>
      <c r="B85" s="25" t="s">
        <v>113</v>
      </c>
      <c r="C85" s="24" t="s">
        <v>70</v>
      </c>
      <c r="D85" s="25" t="s">
        <v>71</v>
      </c>
      <c r="E85" s="26">
        <v>27714.59</v>
      </c>
      <c r="F85" s="26">
        <v>27714.52</v>
      </c>
      <c r="G85" s="27">
        <f t="shared" si="1"/>
        <v>0.99999747425453522</v>
      </c>
    </row>
    <row r="86" spans="1:7" ht="51" hidden="1" x14ac:dyDescent="0.2">
      <c r="A86" s="24" t="s">
        <v>112</v>
      </c>
      <c r="B86" s="25" t="s">
        <v>113</v>
      </c>
      <c r="C86" s="24" t="s">
        <v>66</v>
      </c>
      <c r="D86" s="25" t="s">
        <v>67</v>
      </c>
      <c r="E86" s="26">
        <v>432286.58</v>
      </c>
      <c r="F86" s="26">
        <v>432286.58</v>
      </c>
      <c r="G86" s="27">
        <f t="shared" si="1"/>
        <v>1</v>
      </c>
    </row>
    <row r="87" spans="1:7" ht="38.25" hidden="1" x14ac:dyDescent="0.2">
      <c r="A87" s="24" t="s">
        <v>112</v>
      </c>
      <c r="B87" s="25" t="s">
        <v>113</v>
      </c>
      <c r="C87" s="24" t="s">
        <v>75</v>
      </c>
      <c r="D87" s="25" t="s">
        <v>76</v>
      </c>
      <c r="E87" s="26">
        <v>62310.62</v>
      </c>
      <c r="F87" s="26">
        <v>62310.61</v>
      </c>
      <c r="G87" s="27">
        <f t="shared" si="1"/>
        <v>0.99999983951371363</v>
      </c>
    </row>
    <row r="88" spans="1:7" ht="38.25" x14ac:dyDescent="0.2">
      <c r="A88" s="4" t="s">
        <v>114</v>
      </c>
      <c r="B88" s="5" t="s">
        <v>115</v>
      </c>
      <c r="C88" s="4" t="s">
        <v>116</v>
      </c>
      <c r="D88" s="5" t="s">
        <v>117</v>
      </c>
      <c r="E88" s="7">
        <v>247.8</v>
      </c>
      <c r="F88" s="7">
        <v>247.8</v>
      </c>
      <c r="G88" s="9">
        <f t="shared" si="1"/>
        <v>1</v>
      </c>
    </row>
    <row r="89" spans="1:7" ht="51" x14ac:dyDescent="0.2">
      <c r="A89" s="4" t="s">
        <v>118</v>
      </c>
      <c r="B89" s="5" t="s">
        <v>119</v>
      </c>
      <c r="C89" s="4" t="s">
        <v>116</v>
      </c>
      <c r="D89" s="5" t="s">
        <v>117</v>
      </c>
      <c r="E89" s="7">
        <v>3026.8</v>
      </c>
      <c r="F89" s="7">
        <v>3026.8</v>
      </c>
      <c r="G89" s="9">
        <f t="shared" si="1"/>
        <v>1</v>
      </c>
    </row>
    <row r="90" spans="1:7" ht="25.5" x14ac:dyDescent="0.2">
      <c r="A90" s="4" t="s">
        <v>120</v>
      </c>
      <c r="B90" s="5" t="s">
        <v>121</v>
      </c>
      <c r="C90" s="4" t="s">
        <v>116</v>
      </c>
      <c r="D90" s="5" t="s">
        <v>117</v>
      </c>
      <c r="E90" s="7">
        <v>3929.25</v>
      </c>
      <c r="F90" s="7">
        <v>1323.98</v>
      </c>
      <c r="G90" s="9">
        <f t="shared" si="1"/>
        <v>0.33695488960997644</v>
      </c>
    </row>
    <row r="91" spans="1:7" ht="76.5" x14ac:dyDescent="0.2">
      <c r="A91" s="4" t="s">
        <v>122</v>
      </c>
      <c r="B91" s="5" t="s">
        <v>123</v>
      </c>
      <c r="C91" s="4"/>
      <c r="D91" s="5"/>
      <c r="E91" s="7">
        <f>SUM(E92:E93)</f>
        <v>3872.7</v>
      </c>
      <c r="F91" s="7">
        <f>SUM(F92:F93)</f>
        <v>3872.7</v>
      </c>
      <c r="G91" s="9">
        <f t="shared" si="1"/>
        <v>1</v>
      </c>
    </row>
    <row r="92" spans="1:7" ht="76.5" hidden="1" x14ac:dyDescent="0.2">
      <c r="A92" s="24" t="s">
        <v>122</v>
      </c>
      <c r="B92" s="25" t="s">
        <v>123</v>
      </c>
      <c r="C92" s="24" t="s">
        <v>66</v>
      </c>
      <c r="D92" s="25" t="s">
        <v>67</v>
      </c>
      <c r="E92" s="26">
        <v>3568.74</v>
      </c>
      <c r="F92" s="26">
        <v>3568.72</v>
      </c>
      <c r="G92" s="27">
        <f t="shared" si="1"/>
        <v>0.99999439578114402</v>
      </c>
    </row>
    <row r="93" spans="1:7" ht="76.5" hidden="1" x14ac:dyDescent="0.2">
      <c r="A93" s="24" t="s">
        <v>122</v>
      </c>
      <c r="B93" s="25" t="s">
        <v>123</v>
      </c>
      <c r="C93" s="24" t="s">
        <v>75</v>
      </c>
      <c r="D93" s="25" t="s">
        <v>76</v>
      </c>
      <c r="E93" s="26">
        <v>303.95999999999998</v>
      </c>
      <c r="F93" s="26">
        <v>303.98</v>
      </c>
      <c r="G93" s="27">
        <f t="shared" si="1"/>
        <v>1.0000657981313332</v>
      </c>
    </row>
    <row r="94" spans="1:7" ht="38.25" x14ac:dyDescent="0.2">
      <c r="A94" s="4" t="s">
        <v>124</v>
      </c>
      <c r="B94" s="5" t="s">
        <v>125</v>
      </c>
      <c r="C94" s="4" t="s">
        <v>101</v>
      </c>
      <c r="D94" s="5" t="s">
        <v>102</v>
      </c>
      <c r="E94" s="7">
        <v>975.33</v>
      </c>
      <c r="F94" s="7">
        <v>975.32</v>
      </c>
      <c r="G94" s="9">
        <f t="shared" si="1"/>
        <v>0.99998974705996946</v>
      </c>
    </row>
    <row r="95" spans="1:7" ht="51" x14ac:dyDescent="0.2">
      <c r="A95" s="18" t="s">
        <v>126</v>
      </c>
      <c r="B95" s="19" t="s">
        <v>127</v>
      </c>
      <c r="C95" s="4"/>
      <c r="D95" s="5"/>
      <c r="E95" s="7">
        <f>SUM(E96:E97)</f>
        <v>1600.8</v>
      </c>
      <c r="F95" s="7">
        <f>SUM(F96:F97)</f>
        <v>1600.8</v>
      </c>
      <c r="G95" s="9">
        <f t="shared" si="1"/>
        <v>1</v>
      </c>
    </row>
    <row r="96" spans="1:7" ht="51" hidden="1" x14ac:dyDescent="0.2">
      <c r="A96" s="24" t="s">
        <v>126</v>
      </c>
      <c r="B96" s="25" t="s">
        <v>127</v>
      </c>
      <c r="C96" s="24" t="s">
        <v>66</v>
      </c>
      <c r="D96" s="25" t="s">
        <v>67</v>
      </c>
      <c r="E96" s="26">
        <v>1383.6</v>
      </c>
      <c r="F96" s="26">
        <v>1383.6</v>
      </c>
      <c r="G96" s="9">
        <f t="shared" si="1"/>
        <v>1</v>
      </c>
    </row>
    <row r="97" spans="1:7" ht="51" hidden="1" x14ac:dyDescent="0.2">
      <c r="A97" s="24" t="s">
        <v>126</v>
      </c>
      <c r="B97" s="25" t="s">
        <v>127</v>
      </c>
      <c r="C97" s="24" t="s">
        <v>75</v>
      </c>
      <c r="D97" s="25" t="s">
        <v>76</v>
      </c>
      <c r="E97" s="26">
        <v>217.2</v>
      </c>
      <c r="F97" s="26">
        <v>217.2</v>
      </c>
      <c r="G97" s="9">
        <f t="shared" si="1"/>
        <v>1</v>
      </c>
    </row>
    <row r="98" spans="1:7" s="22" customFormat="1" ht="51" x14ac:dyDescent="0.2">
      <c r="A98" s="4" t="s">
        <v>128</v>
      </c>
      <c r="B98" s="5" t="s">
        <v>129</v>
      </c>
      <c r="C98" s="18"/>
      <c r="D98" s="19"/>
      <c r="E98" s="20">
        <f>SUM(E99:E100)</f>
        <v>325.41000000000003</v>
      </c>
      <c r="F98" s="20">
        <f>SUM(F99:F100)</f>
        <v>325.41000000000003</v>
      </c>
      <c r="G98" s="9">
        <f t="shared" si="1"/>
        <v>1</v>
      </c>
    </row>
    <row r="99" spans="1:7" ht="51" hidden="1" x14ac:dyDescent="0.2">
      <c r="A99" s="24" t="s">
        <v>128</v>
      </c>
      <c r="B99" s="25" t="s">
        <v>129</v>
      </c>
      <c r="C99" s="24" t="s">
        <v>46</v>
      </c>
      <c r="D99" s="25" t="s">
        <v>47</v>
      </c>
      <c r="E99" s="26">
        <v>270.66000000000003</v>
      </c>
      <c r="F99" s="26">
        <v>270.66000000000003</v>
      </c>
      <c r="G99" s="9">
        <f t="shared" si="1"/>
        <v>1</v>
      </c>
    </row>
    <row r="100" spans="1:7" ht="51" hidden="1" x14ac:dyDescent="0.2">
      <c r="A100" s="24" t="s">
        <v>128</v>
      </c>
      <c r="B100" s="25" t="s">
        <v>129</v>
      </c>
      <c r="C100" s="24" t="s">
        <v>70</v>
      </c>
      <c r="D100" s="25" t="s">
        <v>71</v>
      </c>
      <c r="E100" s="26">
        <v>54.75</v>
      </c>
      <c r="F100" s="26">
        <v>54.75</v>
      </c>
      <c r="G100" s="9">
        <f t="shared" si="1"/>
        <v>1</v>
      </c>
    </row>
    <row r="101" spans="1:7" ht="38.25" x14ac:dyDescent="0.2">
      <c r="A101" s="4" t="s">
        <v>130</v>
      </c>
      <c r="B101" s="5" t="s">
        <v>113</v>
      </c>
      <c r="C101" s="4"/>
      <c r="D101" s="5"/>
      <c r="E101" s="7">
        <f>SUM(E102:E105)</f>
        <v>288618.23999999999</v>
      </c>
      <c r="F101" s="7">
        <f>SUM(F102:F105)</f>
        <v>288618.23</v>
      </c>
      <c r="G101" s="9">
        <f t="shared" si="1"/>
        <v>0.99999996535215507</v>
      </c>
    </row>
    <row r="102" spans="1:7" ht="51" hidden="1" x14ac:dyDescent="0.2">
      <c r="A102" s="24" t="s">
        <v>130</v>
      </c>
      <c r="B102" s="25" t="s">
        <v>113</v>
      </c>
      <c r="C102" s="24" t="s">
        <v>46</v>
      </c>
      <c r="D102" s="25" t="s">
        <v>47</v>
      </c>
      <c r="E102" s="26">
        <v>27029.599999999999</v>
      </c>
      <c r="F102" s="26">
        <v>27029.599999999999</v>
      </c>
      <c r="G102" s="9">
        <f t="shared" si="1"/>
        <v>1</v>
      </c>
    </row>
    <row r="103" spans="1:7" ht="38.25" hidden="1" x14ac:dyDescent="0.2">
      <c r="A103" s="24" t="s">
        <v>130</v>
      </c>
      <c r="B103" s="25" t="s">
        <v>113</v>
      </c>
      <c r="C103" s="24" t="s">
        <v>70</v>
      </c>
      <c r="D103" s="25" t="s">
        <v>71</v>
      </c>
      <c r="E103" s="26">
        <v>13325.1</v>
      </c>
      <c r="F103" s="26">
        <v>13325.1</v>
      </c>
      <c r="G103" s="9">
        <f t="shared" si="1"/>
        <v>1</v>
      </c>
    </row>
    <row r="104" spans="1:7" ht="51" hidden="1" x14ac:dyDescent="0.2">
      <c r="A104" s="24" t="s">
        <v>130</v>
      </c>
      <c r="B104" s="25" t="s">
        <v>113</v>
      </c>
      <c r="C104" s="24" t="s">
        <v>66</v>
      </c>
      <c r="D104" s="25" t="s">
        <v>67</v>
      </c>
      <c r="E104" s="26">
        <v>169399.04000000001</v>
      </c>
      <c r="F104" s="26">
        <v>169399.03</v>
      </c>
      <c r="G104" s="9">
        <f t="shared" si="1"/>
        <v>0.99999994096778821</v>
      </c>
    </row>
    <row r="105" spans="1:7" ht="38.25" hidden="1" x14ac:dyDescent="0.2">
      <c r="A105" s="24" t="s">
        <v>130</v>
      </c>
      <c r="B105" s="25" t="s">
        <v>113</v>
      </c>
      <c r="C105" s="24" t="s">
        <v>75</v>
      </c>
      <c r="D105" s="25" t="s">
        <v>76</v>
      </c>
      <c r="E105" s="26">
        <v>78864.5</v>
      </c>
      <c r="F105" s="26">
        <v>78864.5</v>
      </c>
      <c r="G105" s="9">
        <f t="shared" si="1"/>
        <v>1</v>
      </c>
    </row>
    <row r="106" spans="1:7" s="22" customFormat="1" ht="38.25" x14ac:dyDescent="0.2">
      <c r="A106" s="4" t="s">
        <v>131</v>
      </c>
      <c r="B106" s="5" t="s">
        <v>113</v>
      </c>
      <c r="C106" s="18"/>
      <c r="D106" s="19"/>
      <c r="E106" s="20">
        <f>SUM(E107:E108)</f>
        <v>4642.3100000000004</v>
      </c>
      <c r="F106" s="20">
        <f>SUM(F107:F108)</f>
        <v>4642.3100000000004</v>
      </c>
      <c r="G106" s="9">
        <f t="shared" si="1"/>
        <v>1</v>
      </c>
    </row>
    <row r="107" spans="1:7" ht="51" hidden="1" x14ac:dyDescent="0.2">
      <c r="A107" s="24" t="s">
        <v>131</v>
      </c>
      <c r="B107" s="25" t="s">
        <v>113</v>
      </c>
      <c r="C107" s="24" t="s">
        <v>66</v>
      </c>
      <c r="D107" s="25" t="s">
        <v>67</v>
      </c>
      <c r="E107" s="26">
        <v>3869.38</v>
      </c>
      <c r="F107" s="26">
        <v>3869.38</v>
      </c>
      <c r="G107" s="9">
        <f t="shared" si="1"/>
        <v>1</v>
      </c>
    </row>
    <row r="108" spans="1:7" ht="38.25" hidden="1" x14ac:dyDescent="0.2">
      <c r="A108" s="24" t="s">
        <v>131</v>
      </c>
      <c r="B108" s="25" t="s">
        <v>113</v>
      </c>
      <c r="C108" s="24" t="s">
        <v>75</v>
      </c>
      <c r="D108" s="25" t="s">
        <v>76</v>
      </c>
      <c r="E108" s="26">
        <v>772.93</v>
      </c>
      <c r="F108" s="26">
        <v>772.93</v>
      </c>
      <c r="G108" s="9">
        <f t="shared" si="1"/>
        <v>1</v>
      </c>
    </row>
    <row r="109" spans="1:7" ht="38.25" x14ac:dyDescent="0.2">
      <c r="A109" s="4" t="s">
        <v>73</v>
      </c>
      <c r="B109" s="5" t="s">
        <v>74</v>
      </c>
      <c r="C109" s="4"/>
      <c r="D109" s="5"/>
      <c r="E109" s="7">
        <f>SUM(E110:E117)</f>
        <v>86850.6</v>
      </c>
      <c r="F109" s="7">
        <f>SUM(F110:F117)</f>
        <v>86830.099999999991</v>
      </c>
      <c r="G109" s="9">
        <f t="shared" si="1"/>
        <v>0.99976396248270005</v>
      </c>
    </row>
    <row r="110" spans="1:7" ht="38.25" hidden="1" x14ac:dyDescent="0.2">
      <c r="A110" s="24" t="s">
        <v>73</v>
      </c>
      <c r="B110" s="25" t="s">
        <v>74</v>
      </c>
      <c r="C110" s="24" t="s">
        <v>31</v>
      </c>
      <c r="D110" s="25" t="s">
        <v>10</v>
      </c>
      <c r="E110" s="26">
        <v>1938.31</v>
      </c>
      <c r="F110" s="26">
        <v>1938.3</v>
      </c>
      <c r="G110" s="9">
        <f t="shared" si="1"/>
        <v>0.99999484086652801</v>
      </c>
    </row>
    <row r="111" spans="1:7" ht="38.25" hidden="1" x14ac:dyDescent="0.2">
      <c r="A111" s="24" t="s">
        <v>73</v>
      </c>
      <c r="B111" s="25" t="s">
        <v>74</v>
      </c>
      <c r="C111" s="24" t="s">
        <v>32</v>
      </c>
      <c r="D111" s="25" t="s">
        <v>12</v>
      </c>
      <c r="E111" s="26">
        <v>0.46</v>
      </c>
      <c r="F111" s="26">
        <v>0.46</v>
      </c>
      <c r="G111" s="9">
        <f t="shared" si="1"/>
        <v>1</v>
      </c>
    </row>
    <row r="112" spans="1:7" ht="38.25" hidden="1" x14ac:dyDescent="0.2">
      <c r="A112" s="24" t="s">
        <v>73</v>
      </c>
      <c r="B112" s="25" t="s">
        <v>74</v>
      </c>
      <c r="C112" s="24" t="s">
        <v>13</v>
      </c>
      <c r="D112" s="25" t="s">
        <v>14</v>
      </c>
      <c r="E112" s="26">
        <v>52.26</v>
      </c>
      <c r="F112" s="26">
        <v>50.2</v>
      </c>
      <c r="G112" s="9">
        <f t="shared" ref="G112:G210" si="2">F112/E112</f>
        <v>0.9605817068503637</v>
      </c>
    </row>
    <row r="113" spans="1:7" ht="38.25" hidden="1" x14ac:dyDescent="0.2">
      <c r="A113" s="24" t="s">
        <v>73</v>
      </c>
      <c r="B113" s="25" t="s">
        <v>74</v>
      </c>
      <c r="C113" s="24" t="s">
        <v>15</v>
      </c>
      <c r="D113" s="25" t="s">
        <v>16</v>
      </c>
      <c r="E113" s="26">
        <v>775.19</v>
      </c>
      <c r="F113" s="26">
        <v>762.41</v>
      </c>
      <c r="G113" s="9">
        <f t="shared" si="2"/>
        <v>0.98351371921722408</v>
      </c>
    </row>
    <row r="114" spans="1:7" ht="51" hidden="1" x14ac:dyDescent="0.2">
      <c r="A114" s="24" t="s">
        <v>73</v>
      </c>
      <c r="B114" s="25" t="s">
        <v>74</v>
      </c>
      <c r="C114" s="24" t="s">
        <v>66</v>
      </c>
      <c r="D114" s="25" t="s">
        <v>67</v>
      </c>
      <c r="E114" s="26">
        <v>73609.11</v>
      </c>
      <c r="F114" s="26">
        <v>73609.11</v>
      </c>
      <c r="G114" s="9">
        <f t="shared" si="2"/>
        <v>1</v>
      </c>
    </row>
    <row r="115" spans="1:7" ht="38.25" hidden="1" x14ac:dyDescent="0.2">
      <c r="A115" s="24" t="s">
        <v>73</v>
      </c>
      <c r="B115" s="25" t="s">
        <v>74</v>
      </c>
      <c r="C115" s="24" t="s">
        <v>75</v>
      </c>
      <c r="D115" s="25" t="s">
        <v>76</v>
      </c>
      <c r="E115" s="26">
        <v>10382.52</v>
      </c>
      <c r="F115" s="26">
        <v>10382.51</v>
      </c>
      <c r="G115" s="9">
        <f t="shared" si="2"/>
        <v>0.99999903684269331</v>
      </c>
    </row>
    <row r="116" spans="1:7" ht="38.25" hidden="1" x14ac:dyDescent="0.2">
      <c r="A116" s="24" t="s">
        <v>73</v>
      </c>
      <c r="B116" s="25" t="s">
        <v>74</v>
      </c>
      <c r="C116" s="24" t="s">
        <v>17</v>
      </c>
      <c r="D116" s="25" t="s">
        <v>18</v>
      </c>
      <c r="E116" s="26">
        <v>81.96</v>
      </c>
      <c r="F116" s="26">
        <v>81.96</v>
      </c>
      <c r="G116" s="9">
        <f t="shared" si="2"/>
        <v>1</v>
      </c>
    </row>
    <row r="117" spans="1:7" ht="38.25" hidden="1" x14ac:dyDescent="0.2">
      <c r="A117" s="24" t="s">
        <v>73</v>
      </c>
      <c r="B117" s="25" t="s">
        <v>74</v>
      </c>
      <c r="C117" s="24" t="s">
        <v>19</v>
      </c>
      <c r="D117" s="25" t="s">
        <v>20</v>
      </c>
      <c r="E117" s="26">
        <v>10.79</v>
      </c>
      <c r="F117" s="26">
        <v>5.15</v>
      </c>
      <c r="G117" s="9">
        <f t="shared" si="2"/>
        <v>0.47729379054680265</v>
      </c>
    </row>
    <row r="118" spans="1:7" ht="25.5" x14ac:dyDescent="0.2">
      <c r="A118" s="4" t="s">
        <v>132</v>
      </c>
      <c r="B118" s="5" t="s">
        <v>133</v>
      </c>
      <c r="C118" s="4"/>
      <c r="D118" s="5"/>
      <c r="E118" s="7">
        <f>SUM(E119:E127)</f>
        <v>16042.449999999999</v>
      </c>
      <c r="F118" s="7">
        <f>SUM(F119:F127)</f>
        <v>16040.35</v>
      </c>
      <c r="G118" s="9">
        <f t="shared" si="2"/>
        <v>0.99986909730122275</v>
      </c>
    </row>
    <row r="119" spans="1:7" ht="25.5" hidden="1" x14ac:dyDescent="0.2">
      <c r="A119" s="24" t="s">
        <v>132</v>
      </c>
      <c r="B119" s="25" t="s">
        <v>133</v>
      </c>
      <c r="C119" s="24" t="s">
        <v>31</v>
      </c>
      <c r="D119" s="25" t="s">
        <v>10</v>
      </c>
      <c r="E119" s="26">
        <v>3290.81</v>
      </c>
      <c r="F119" s="26">
        <v>3290.81</v>
      </c>
      <c r="G119" s="9">
        <f t="shared" si="2"/>
        <v>1</v>
      </c>
    </row>
    <row r="120" spans="1:7" ht="25.5" hidden="1" x14ac:dyDescent="0.2">
      <c r="A120" s="24" t="s">
        <v>132</v>
      </c>
      <c r="B120" s="25" t="s">
        <v>133</v>
      </c>
      <c r="C120" s="24" t="s">
        <v>32</v>
      </c>
      <c r="D120" s="25" t="s">
        <v>12</v>
      </c>
      <c r="E120" s="26">
        <v>0.51</v>
      </c>
      <c r="F120" s="26">
        <v>0.52</v>
      </c>
      <c r="G120" s="9">
        <f t="shared" si="2"/>
        <v>1.0196078431372548</v>
      </c>
    </row>
    <row r="121" spans="1:7" ht="25.5" hidden="1" x14ac:dyDescent="0.2">
      <c r="A121" s="24" t="s">
        <v>132</v>
      </c>
      <c r="B121" s="25" t="s">
        <v>133</v>
      </c>
      <c r="C121" s="24" t="s">
        <v>13</v>
      </c>
      <c r="D121" s="25" t="s">
        <v>14</v>
      </c>
      <c r="E121" s="26">
        <v>326.39999999999998</v>
      </c>
      <c r="F121" s="26">
        <v>326.38</v>
      </c>
      <c r="G121" s="9">
        <f t="shared" si="2"/>
        <v>0.99993872549019613</v>
      </c>
    </row>
    <row r="122" spans="1:7" ht="25.5" hidden="1" x14ac:dyDescent="0.2">
      <c r="A122" s="24" t="s">
        <v>132</v>
      </c>
      <c r="B122" s="25" t="s">
        <v>133</v>
      </c>
      <c r="C122" s="24" t="s">
        <v>15</v>
      </c>
      <c r="D122" s="25" t="s">
        <v>16</v>
      </c>
      <c r="E122" s="26">
        <v>127.21</v>
      </c>
      <c r="F122" s="26">
        <v>126.52</v>
      </c>
      <c r="G122" s="9">
        <f t="shared" si="2"/>
        <v>0.99457589812121694</v>
      </c>
    </row>
    <row r="123" spans="1:7" ht="51" hidden="1" x14ac:dyDescent="0.2">
      <c r="A123" s="24" t="s">
        <v>132</v>
      </c>
      <c r="B123" s="25" t="s">
        <v>133</v>
      </c>
      <c r="C123" s="24" t="s">
        <v>46</v>
      </c>
      <c r="D123" s="25" t="s">
        <v>47</v>
      </c>
      <c r="E123" s="26">
        <v>6809.95</v>
      </c>
      <c r="F123" s="26">
        <v>6809.94</v>
      </c>
      <c r="G123" s="9">
        <f t="shared" si="2"/>
        <v>0.99999853156043728</v>
      </c>
    </row>
    <row r="124" spans="1:7" ht="25.5" hidden="1" x14ac:dyDescent="0.2">
      <c r="A124" s="24" t="s">
        <v>132</v>
      </c>
      <c r="B124" s="25" t="s">
        <v>133</v>
      </c>
      <c r="C124" s="24" t="s">
        <v>70</v>
      </c>
      <c r="D124" s="25" t="s">
        <v>71</v>
      </c>
      <c r="E124" s="26">
        <v>1005.4</v>
      </c>
      <c r="F124" s="26">
        <v>1005.4</v>
      </c>
      <c r="G124" s="9">
        <f t="shared" si="2"/>
        <v>1</v>
      </c>
    </row>
    <row r="125" spans="1:7" ht="51" hidden="1" x14ac:dyDescent="0.2">
      <c r="A125" s="24" t="s">
        <v>132</v>
      </c>
      <c r="B125" s="25" t="s">
        <v>133</v>
      </c>
      <c r="C125" s="24" t="s">
        <v>66</v>
      </c>
      <c r="D125" s="25" t="s">
        <v>67</v>
      </c>
      <c r="E125" s="26">
        <v>3881.95</v>
      </c>
      <c r="F125" s="26">
        <v>3881.95</v>
      </c>
      <c r="G125" s="9">
        <f t="shared" si="2"/>
        <v>1</v>
      </c>
    </row>
    <row r="126" spans="1:7" ht="25.5" hidden="1" x14ac:dyDescent="0.2">
      <c r="A126" s="24" t="s">
        <v>132</v>
      </c>
      <c r="B126" s="25" t="s">
        <v>133</v>
      </c>
      <c r="C126" s="24" t="s">
        <v>75</v>
      </c>
      <c r="D126" s="25" t="s">
        <v>76</v>
      </c>
      <c r="E126" s="26">
        <v>591.91999999999996</v>
      </c>
      <c r="F126" s="26">
        <v>591.91</v>
      </c>
      <c r="G126" s="9">
        <f t="shared" si="2"/>
        <v>0.99998310582511152</v>
      </c>
    </row>
    <row r="127" spans="1:7" ht="25.5" hidden="1" x14ac:dyDescent="0.2">
      <c r="A127" s="24" t="s">
        <v>132</v>
      </c>
      <c r="B127" s="25" t="s">
        <v>133</v>
      </c>
      <c r="C127" s="24" t="s">
        <v>17</v>
      </c>
      <c r="D127" s="25" t="s">
        <v>18</v>
      </c>
      <c r="E127" s="26">
        <v>8.3000000000000007</v>
      </c>
      <c r="F127" s="26">
        <v>6.92</v>
      </c>
      <c r="G127" s="9">
        <f t="shared" si="2"/>
        <v>0.83373493975903612</v>
      </c>
    </row>
    <row r="128" spans="1:7" s="22" customFormat="1" ht="25.5" x14ac:dyDescent="0.2">
      <c r="A128" s="4" t="s">
        <v>134</v>
      </c>
      <c r="B128" s="5" t="s">
        <v>135</v>
      </c>
      <c r="C128" s="18"/>
      <c r="D128" s="19"/>
      <c r="E128" s="20">
        <f>SUM(E129:E131)</f>
        <v>4818.46</v>
      </c>
      <c r="F128" s="20">
        <f>SUM(F129:F131)</f>
        <v>4082</v>
      </c>
      <c r="G128" s="9">
        <f t="shared" si="2"/>
        <v>0.84715863574669081</v>
      </c>
    </row>
    <row r="129" spans="1:7" ht="25.5" hidden="1" x14ac:dyDescent="0.2">
      <c r="A129" s="24" t="s">
        <v>134</v>
      </c>
      <c r="B129" s="25" t="s">
        <v>135</v>
      </c>
      <c r="C129" s="24" t="s">
        <v>13</v>
      </c>
      <c r="D129" s="25" t="s">
        <v>14</v>
      </c>
      <c r="E129" s="26">
        <v>189.49</v>
      </c>
      <c r="F129" s="26">
        <v>167.91</v>
      </c>
      <c r="G129" s="27">
        <f t="shared" si="2"/>
        <v>0.88611536228824739</v>
      </c>
    </row>
    <row r="130" spans="1:7" ht="25.5" hidden="1" x14ac:dyDescent="0.2">
      <c r="A130" s="24" t="s">
        <v>134</v>
      </c>
      <c r="B130" s="25" t="s">
        <v>135</v>
      </c>
      <c r="C130" s="24" t="s">
        <v>15</v>
      </c>
      <c r="D130" s="25" t="s">
        <v>16</v>
      </c>
      <c r="E130" s="26">
        <v>2613.58</v>
      </c>
      <c r="F130" s="26">
        <v>2276.12</v>
      </c>
      <c r="G130" s="27">
        <f t="shared" si="2"/>
        <v>0.87088208510931364</v>
      </c>
    </row>
    <row r="131" spans="1:7" ht="51" hidden="1" x14ac:dyDescent="0.2">
      <c r="A131" s="24" t="s">
        <v>134</v>
      </c>
      <c r="B131" s="25" t="s">
        <v>135</v>
      </c>
      <c r="C131" s="24" t="s">
        <v>66</v>
      </c>
      <c r="D131" s="25" t="s">
        <v>67</v>
      </c>
      <c r="E131" s="26">
        <v>2015.39</v>
      </c>
      <c r="F131" s="26">
        <v>1637.97</v>
      </c>
      <c r="G131" s="27">
        <f t="shared" si="2"/>
        <v>0.81273103468807528</v>
      </c>
    </row>
    <row r="132" spans="1:7" ht="51" x14ac:dyDescent="0.2">
      <c r="A132" s="4" t="s">
        <v>77</v>
      </c>
      <c r="B132" s="5" t="s">
        <v>78</v>
      </c>
      <c r="C132" s="4" t="s">
        <v>60</v>
      </c>
      <c r="D132" s="5" t="s">
        <v>61</v>
      </c>
      <c r="E132" s="7">
        <v>1519.42</v>
      </c>
      <c r="F132" s="7">
        <v>1112.6199999999999</v>
      </c>
      <c r="G132" s="9">
        <f t="shared" si="2"/>
        <v>0.73226625949375412</v>
      </c>
    </row>
    <row r="133" spans="1:7" ht="25.5" x14ac:dyDescent="0.2">
      <c r="A133" s="4" t="s">
        <v>136</v>
      </c>
      <c r="B133" s="5" t="s">
        <v>133</v>
      </c>
      <c r="C133" s="4"/>
      <c r="D133" s="5"/>
      <c r="E133" s="7">
        <f>SUM(E134:E138)</f>
        <v>2080.88</v>
      </c>
      <c r="F133" s="7">
        <f>SUM(F134:F138)</f>
        <v>2017.75</v>
      </c>
      <c r="G133" s="9">
        <f t="shared" si="2"/>
        <v>0.96966187382261348</v>
      </c>
    </row>
    <row r="134" spans="1:7" ht="25.5" hidden="1" x14ac:dyDescent="0.2">
      <c r="A134" s="24" t="s">
        <v>136</v>
      </c>
      <c r="B134" s="25" t="s">
        <v>133</v>
      </c>
      <c r="C134" s="24" t="s">
        <v>31</v>
      </c>
      <c r="D134" s="25" t="s">
        <v>10</v>
      </c>
      <c r="E134" s="26">
        <v>1829.38</v>
      </c>
      <c r="F134" s="26">
        <v>1829.37</v>
      </c>
      <c r="G134" s="9">
        <f t="shared" si="2"/>
        <v>0.99999453366714397</v>
      </c>
    </row>
    <row r="135" spans="1:7" ht="25.5" hidden="1" x14ac:dyDescent="0.2">
      <c r="A135" s="24" t="s">
        <v>136</v>
      </c>
      <c r="B135" s="25" t="s">
        <v>133</v>
      </c>
      <c r="C135" s="24" t="s">
        <v>13</v>
      </c>
      <c r="D135" s="25" t="s">
        <v>14</v>
      </c>
      <c r="E135" s="26">
        <v>28</v>
      </c>
      <c r="F135" s="26">
        <v>28</v>
      </c>
      <c r="G135" s="9">
        <f t="shared" si="2"/>
        <v>1</v>
      </c>
    </row>
    <row r="136" spans="1:7" ht="25.5" hidden="1" x14ac:dyDescent="0.2">
      <c r="A136" s="24" t="s">
        <v>136</v>
      </c>
      <c r="B136" s="25" t="s">
        <v>133</v>
      </c>
      <c r="C136" s="24" t="s">
        <v>15</v>
      </c>
      <c r="D136" s="25" t="s">
        <v>16</v>
      </c>
      <c r="E136" s="26">
        <v>206.1</v>
      </c>
      <c r="F136" s="26">
        <v>143.78</v>
      </c>
      <c r="G136" s="9">
        <f t="shared" si="2"/>
        <v>0.69762251334303738</v>
      </c>
    </row>
    <row r="137" spans="1:7" ht="25.5" hidden="1" x14ac:dyDescent="0.2">
      <c r="A137" s="24" t="s">
        <v>136</v>
      </c>
      <c r="B137" s="25" t="s">
        <v>133</v>
      </c>
      <c r="C137" s="24" t="s">
        <v>17</v>
      </c>
      <c r="D137" s="25" t="s">
        <v>18</v>
      </c>
      <c r="E137" s="26">
        <v>15.42</v>
      </c>
      <c r="F137" s="26">
        <v>14.64</v>
      </c>
      <c r="G137" s="9">
        <f t="shared" si="2"/>
        <v>0.94941634241245143</v>
      </c>
    </row>
    <row r="138" spans="1:7" ht="25.5" hidden="1" x14ac:dyDescent="0.2">
      <c r="A138" s="24" t="s">
        <v>136</v>
      </c>
      <c r="B138" s="25" t="s">
        <v>133</v>
      </c>
      <c r="C138" s="24" t="s">
        <v>19</v>
      </c>
      <c r="D138" s="25" t="s">
        <v>20</v>
      </c>
      <c r="E138" s="26">
        <v>1.98</v>
      </c>
      <c r="F138" s="26">
        <v>1.96</v>
      </c>
      <c r="G138" s="9">
        <f t="shared" si="2"/>
        <v>0.98989898989898994</v>
      </c>
    </row>
    <row r="139" spans="1:7" ht="25.5" x14ac:dyDescent="0.2">
      <c r="A139" s="4" t="s">
        <v>85</v>
      </c>
      <c r="B139" s="5" t="s">
        <v>86</v>
      </c>
      <c r="C139" s="4"/>
      <c r="D139" s="5"/>
      <c r="E139" s="7">
        <f>SUM(E140:E141)</f>
        <v>4086.24</v>
      </c>
      <c r="F139" s="7">
        <f>SUM(F140:F141)</f>
        <v>3986.24</v>
      </c>
      <c r="G139" s="9">
        <f t="shared" si="2"/>
        <v>0.97552762441755747</v>
      </c>
    </row>
    <row r="140" spans="1:7" ht="25.5" hidden="1" x14ac:dyDescent="0.2">
      <c r="A140" s="24" t="s">
        <v>85</v>
      </c>
      <c r="B140" s="25" t="s">
        <v>86</v>
      </c>
      <c r="C140" s="24" t="s">
        <v>70</v>
      </c>
      <c r="D140" s="25" t="s">
        <v>71</v>
      </c>
      <c r="E140" s="26">
        <v>388</v>
      </c>
      <c r="F140" s="26">
        <v>388</v>
      </c>
      <c r="G140" s="9">
        <f t="shared" si="2"/>
        <v>1</v>
      </c>
    </row>
    <row r="141" spans="1:7" ht="25.5" hidden="1" x14ac:dyDescent="0.2">
      <c r="A141" s="24" t="s">
        <v>85</v>
      </c>
      <c r="B141" s="25" t="s">
        <v>86</v>
      </c>
      <c r="C141" s="24" t="s">
        <v>75</v>
      </c>
      <c r="D141" s="25" t="s">
        <v>76</v>
      </c>
      <c r="E141" s="26">
        <v>3698.24</v>
      </c>
      <c r="F141" s="26">
        <v>3598.24</v>
      </c>
      <c r="G141" s="9">
        <f t="shared" si="2"/>
        <v>0.97296011075538635</v>
      </c>
    </row>
    <row r="142" spans="1:7" ht="51" x14ac:dyDescent="0.2">
      <c r="A142" s="4" t="s">
        <v>167</v>
      </c>
      <c r="B142" s="5" t="s">
        <v>168</v>
      </c>
      <c r="C142" s="4"/>
      <c r="D142" s="5"/>
      <c r="E142" s="7">
        <f>SUM(E143:E144)</f>
        <v>1802.57</v>
      </c>
      <c r="F142" s="7">
        <f>SUM(F143:F144)</f>
        <v>1552.57</v>
      </c>
      <c r="G142" s="9">
        <f t="shared" si="2"/>
        <v>0.86130913085206118</v>
      </c>
    </row>
    <row r="143" spans="1:7" ht="51" hidden="1" x14ac:dyDescent="0.2">
      <c r="A143" s="24" t="s">
        <v>167</v>
      </c>
      <c r="B143" s="25" t="s">
        <v>168</v>
      </c>
      <c r="C143" s="24" t="s">
        <v>70</v>
      </c>
      <c r="D143" s="25" t="s">
        <v>71</v>
      </c>
      <c r="E143" s="26">
        <v>80</v>
      </c>
      <c r="F143" s="26">
        <v>80</v>
      </c>
      <c r="G143" s="27">
        <f t="shared" si="2"/>
        <v>1</v>
      </c>
    </row>
    <row r="144" spans="1:7" ht="51" hidden="1" x14ac:dyDescent="0.2">
      <c r="A144" s="24" t="s">
        <v>167</v>
      </c>
      <c r="B144" s="25" t="s">
        <v>168</v>
      </c>
      <c r="C144" s="24" t="s">
        <v>75</v>
      </c>
      <c r="D144" s="25" t="s">
        <v>76</v>
      </c>
      <c r="E144" s="26">
        <v>1722.57</v>
      </c>
      <c r="F144" s="26">
        <v>1472.57</v>
      </c>
      <c r="G144" s="27">
        <f t="shared" si="2"/>
        <v>0.85486801697463677</v>
      </c>
    </row>
    <row r="145" spans="1:7" ht="25.5" x14ac:dyDescent="0.2">
      <c r="A145" s="4" t="s">
        <v>169</v>
      </c>
      <c r="B145" s="5" t="s">
        <v>170</v>
      </c>
      <c r="C145" s="4" t="s">
        <v>75</v>
      </c>
      <c r="D145" s="5" t="s">
        <v>76</v>
      </c>
      <c r="E145" s="7">
        <v>29627.3</v>
      </c>
      <c r="F145" s="7">
        <v>29627.279999999999</v>
      </c>
      <c r="G145" s="9">
        <f t="shared" si="2"/>
        <v>0.9999993249469239</v>
      </c>
    </row>
    <row r="146" spans="1:7" ht="38.25" x14ac:dyDescent="0.2">
      <c r="A146" s="4" t="s">
        <v>171</v>
      </c>
      <c r="B146" s="5" t="s">
        <v>172</v>
      </c>
      <c r="C146" s="4"/>
      <c r="D146" s="5"/>
      <c r="E146" s="7">
        <f>SUM(E147:E148)</f>
        <v>34026</v>
      </c>
      <c r="F146" s="7">
        <f>SUM(F147:F148)</f>
        <v>34026</v>
      </c>
      <c r="G146" s="9">
        <f t="shared" si="2"/>
        <v>1</v>
      </c>
    </row>
    <row r="147" spans="1:7" ht="38.25" hidden="1" x14ac:dyDescent="0.2">
      <c r="A147" s="24" t="s">
        <v>171</v>
      </c>
      <c r="B147" s="25" t="s">
        <v>172</v>
      </c>
      <c r="C147" s="24" t="s">
        <v>70</v>
      </c>
      <c r="D147" s="25" t="s">
        <v>71</v>
      </c>
      <c r="E147" s="26">
        <v>2000</v>
      </c>
      <c r="F147" s="26">
        <v>2000</v>
      </c>
      <c r="G147" s="27">
        <f t="shared" si="2"/>
        <v>1</v>
      </c>
    </row>
    <row r="148" spans="1:7" ht="38.25" hidden="1" x14ac:dyDescent="0.2">
      <c r="A148" s="24" t="s">
        <v>171</v>
      </c>
      <c r="B148" s="25" t="s">
        <v>172</v>
      </c>
      <c r="C148" s="24" t="s">
        <v>75</v>
      </c>
      <c r="D148" s="25" t="s">
        <v>76</v>
      </c>
      <c r="E148" s="26">
        <v>32026</v>
      </c>
      <c r="F148" s="26">
        <v>32026</v>
      </c>
      <c r="G148" s="27">
        <f t="shared" si="2"/>
        <v>1</v>
      </c>
    </row>
    <row r="149" spans="1:7" ht="114.75" x14ac:dyDescent="0.2">
      <c r="A149" s="4" t="s">
        <v>173</v>
      </c>
      <c r="B149" s="6" t="s">
        <v>174</v>
      </c>
      <c r="C149" s="4" t="s">
        <v>66</v>
      </c>
      <c r="D149" s="5" t="s">
        <v>67</v>
      </c>
      <c r="E149" s="7">
        <v>1255.68</v>
      </c>
      <c r="F149" s="7">
        <v>1255.67</v>
      </c>
      <c r="G149" s="9">
        <f t="shared" si="2"/>
        <v>0.99999203618756372</v>
      </c>
    </row>
    <row r="150" spans="1:7" ht="89.25" x14ac:dyDescent="0.2">
      <c r="A150" s="4" t="s">
        <v>175</v>
      </c>
      <c r="B150" s="5" t="s">
        <v>176</v>
      </c>
      <c r="C150" s="4" t="s">
        <v>75</v>
      </c>
      <c r="D150" s="5" t="s">
        <v>76</v>
      </c>
      <c r="E150" s="7">
        <v>80.05</v>
      </c>
      <c r="F150" s="7">
        <v>80.05</v>
      </c>
      <c r="G150" s="9">
        <f t="shared" si="2"/>
        <v>1</v>
      </c>
    </row>
    <row r="151" spans="1:7" ht="63.75" x14ac:dyDescent="0.2">
      <c r="A151" s="4" t="s">
        <v>177</v>
      </c>
      <c r="B151" s="5" t="s">
        <v>178</v>
      </c>
      <c r="C151" s="4" t="s">
        <v>101</v>
      </c>
      <c r="D151" s="5" t="s">
        <v>102</v>
      </c>
      <c r="E151" s="7">
        <v>3566.32</v>
      </c>
      <c r="F151" s="7">
        <v>3514.69</v>
      </c>
      <c r="G151" s="9">
        <f t="shared" si="2"/>
        <v>0.9855228919446376</v>
      </c>
    </row>
    <row r="152" spans="1:7" ht="38.25" x14ac:dyDescent="0.2">
      <c r="A152" s="4" t="s">
        <v>179</v>
      </c>
      <c r="B152" s="5" t="s">
        <v>180</v>
      </c>
      <c r="C152" s="4"/>
      <c r="D152" s="5"/>
      <c r="E152" s="7">
        <f>SUM(E153:E154)</f>
        <v>1267.0899999999999</v>
      </c>
      <c r="F152" s="7">
        <f>SUM(F153:F154)</f>
        <v>1152.6399999999999</v>
      </c>
      <c r="G152" s="9">
        <f t="shared" si="2"/>
        <v>0.9096749244331499</v>
      </c>
    </row>
    <row r="153" spans="1:7" ht="38.25" hidden="1" x14ac:dyDescent="0.2">
      <c r="A153" s="24" t="s">
        <v>179</v>
      </c>
      <c r="B153" s="25" t="s">
        <v>180</v>
      </c>
      <c r="C153" s="24" t="s">
        <v>13</v>
      </c>
      <c r="D153" s="25" t="s">
        <v>14</v>
      </c>
      <c r="E153" s="26">
        <v>154.82</v>
      </c>
      <c r="F153" s="26">
        <v>134.58000000000001</v>
      </c>
      <c r="G153" s="27">
        <f t="shared" si="2"/>
        <v>0.86926753649399313</v>
      </c>
    </row>
    <row r="154" spans="1:7" ht="38.25" hidden="1" x14ac:dyDescent="0.2">
      <c r="A154" s="24" t="s">
        <v>179</v>
      </c>
      <c r="B154" s="25" t="s">
        <v>180</v>
      </c>
      <c r="C154" s="24" t="s">
        <v>15</v>
      </c>
      <c r="D154" s="25" t="s">
        <v>16</v>
      </c>
      <c r="E154" s="26">
        <v>1112.27</v>
      </c>
      <c r="F154" s="26">
        <v>1018.06</v>
      </c>
      <c r="G154" s="27">
        <f t="shared" si="2"/>
        <v>0.91529934278547476</v>
      </c>
    </row>
    <row r="155" spans="1:7" ht="51" x14ac:dyDescent="0.2">
      <c r="A155" s="4" t="s">
        <v>185</v>
      </c>
      <c r="B155" s="5" t="s">
        <v>186</v>
      </c>
      <c r="C155" s="4" t="s">
        <v>101</v>
      </c>
      <c r="D155" s="5" t="s">
        <v>102</v>
      </c>
      <c r="E155" s="7">
        <v>1436.22</v>
      </c>
      <c r="F155" s="7">
        <v>1261.4100000000001</v>
      </c>
      <c r="G155" s="9">
        <f t="shared" ref="G155:G160" si="3">F155/E155</f>
        <v>0.87828466390942894</v>
      </c>
    </row>
    <row r="156" spans="1:7" ht="25.5" x14ac:dyDescent="0.2">
      <c r="A156" s="4" t="s">
        <v>147</v>
      </c>
      <c r="B156" s="5" t="s">
        <v>148</v>
      </c>
      <c r="C156" s="4" t="s">
        <v>116</v>
      </c>
      <c r="D156" s="5" t="s">
        <v>117</v>
      </c>
      <c r="E156" s="7">
        <v>10177.290000000001</v>
      </c>
      <c r="F156" s="7">
        <v>10177.299999999999</v>
      </c>
      <c r="G156" s="9">
        <f t="shared" si="3"/>
        <v>1.0000009825798419</v>
      </c>
    </row>
    <row r="157" spans="1:7" ht="25.5" x14ac:dyDescent="0.2">
      <c r="A157" s="4" t="s">
        <v>81</v>
      </c>
      <c r="B157" s="5" t="s">
        <v>82</v>
      </c>
      <c r="C157" s="4" t="s">
        <v>60</v>
      </c>
      <c r="D157" s="5" t="s">
        <v>61</v>
      </c>
      <c r="E157" s="7">
        <v>6264.14</v>
      </c>
      <c r="F157" s="7">
        <v>4071.93</v>
      </c>
      <c r="G157" s="9">
        <f t="shared" si="3"/>
        <v>0.65003815368111184</v>
      </c>
    </row>
    <row r="158" spans="1:7" ht="23.25" customHeight="1" x14ac:dyDescent="0.2">
      <c r="A158" s="4"/>
      <c r="B158" s="11" t="s">
        <v>545</v>
      </c>
      <c r="C158" s="3"/>
      <c r="D158" s="11"/>
      <c r="E158" s="30">
        <f>E159+E160</f>
        <v>41980</v>
      </c>
      <c r="F158" s="30">
        <f>F159+F160</f>
        <v>30323.599999999999</v>
      </c>
      <c r="G158" s="17">
        <f t="shared" si="3"/>
        <v>0.72233444497379706</v>
      </c>
    </row>
    <row r="159" spans="1:7" ht="38.25" x14ac:dyDescent="0.2">
      <c r="A159" s="18" t="s">
        <v>106</v>
      </c>
      <c r="B159" s="19" t="s">
        <v>107</v>
      </c>
      <c r="C159" s="18" t="s">
        <v>108</v>
      </c>
      <c r="D159" s="19" t="s">
        <v>109</v>
      </c>
      <c r="E159" s="20">
        <v>21980</v>
      </c>
      <c r="F159" s="20">
        <v>10323.6</v>
      </c>
      <c r="G159" s="9">
        <f t="shared" si="3"/>
        <v>0.46968152866242041</v>
      </c>
    </row>
    <row r="160" spans="1:7" ht="38.25" x14ac:dyDescent="0.2">
      <c r="A160" s="18" t="s">
        <v>181</v>
      </c>
      <c r="B160" s="19" t="s">
        <v>182</v>
      </c>
      <c r="C160" s="18" t="s">
        <v>183</v>
      </c>
      <c r="D160" s="19" t="s">
        <v>184</v>
      </c>
      <c r="E160" s="20">
        <v>20000</v>
      </c>
      <c r="F160" s="20">
        <v>20000</v>
      </c>
      <c r="G160" s="9">
        <f t="shared" si="3"/>
        <v>1</v>
      </c>
    </row>
    <row r="161" spans="1:7" ht="25.5" x14ac:dyDescent="0.2">
      <c r="A161" s="4"/>
      <c r="B161" s="11" t="s">
        <v>546</v>
      </c>
      <c r="C161" s="4"/>
      <c r="D161" s="5"/>
      <c r="E161" s="30">
        <v>858250.4</v>
      </c>
      <c r="F161" s="30">
        <v>856961</v>
      </c>
      <c r="G161" s="17">
        <f t="shared" si="2"/>
        <v>0.99849764124782225</v>
      </c>
    </row>
    <row r="162" spans="1:7" ht="89.25" x14ac:dyDescent="0.2">
      <c r="A162" s="4" t="s">
        <v>137</v>
      </c>
      <c r="B162" s="5" t="s">
        <v>138</v>
      </c>
      <c r="C162" s="4" t="s">
        <v>116</v>
      </c>
      <c r="D162" s="5" t="s">
        <v>117</v>
      </c>
      <c r="E162" s="7">
        <v>321.12</v>
      </c>
      <c r="F162" s="7">
        <v>321.12</v>
      </c>
      <c r="G162" s="9">
        <f t="shared" si="2"/>
        <v>1</v>
      </c>
    </row>
    <row r="163" spans="1:7" ht="38.25" x14ac:dyDescent="0.2">
      <c r="A163" s="4" t="s">
        <v>139</v>
      </c>
      <c r="B163" s="5" t="s">
        <v>140</v>
      </c>
      <c r="C163" s="4" t="s">
        <v>116</v>
      </c>
      <c r="D163" s="5" t="s">
        <v>117</v>
      </c>
      <c r="E163" s="7">
        <v>6014.1</v>
      </c>
      <c r="F163" s="7">
        <v>5949.77</v>
      </c>
      <c r="G163" s="9">
        <f t="shared" si="2"/>
        <v>0.98930347017841402</v>
      </c>
    </row>
    <row r="164" spans="1:7" ht="25.5" x14ac:dyDescent="0.2">
      <c r="A164" s="4" t="s">
        <v>141</v>
      </c>
      <c r="B164" s="5" t="s">
        <v>142</v>
      </c>
      <c r="C164" s="4" t="s">
        <v>116</v>
      </c>
      <c r="D164" s="5" t="s">
        <v>117</v>
      </c>
      <c r="E164" s="7">
        <v>11705</v>
      </c>
      <c r="F164" s="7">
        <v>11705</v>
      </c>
      <c r="G164" s="9">
        <f t="shared" si="2"/>
        <v>1</v>
      </c>
    </row>
    <row r="165" spans="1:7" ht="38.25" x14ac:dyDescent="0.2">
      <c r="A165" s="4" t="s">
        <v>143</v>
      </c>
      <c r="B165" s="5" t="s">
        <v>144</v>
      </c>
      <c r="C165" s="4"/>
      <c r="D165" s="5"/>
      <c r="E165" s="7">
        <f>SUM(E166:E169)</f>
        <v>5555.6000000000013</v>
      </c>
      <c r="F165" s="7">
        <f>SUM(F166:F169)</f>
        <v>5543.25</v>
      </c>
      <c r="G165" s="9">
        <f t="shared" si="2"/>
        <v>0.99777701778385752</v>
      </c>
    </row>
    <row r="166" spans="1:7" ht="38.25" hidden="1" x14ac:dyDescent="0.2">
      <c r="A166" s="24" t="s">
        <v>143</v>
      </c>
      <c r="B166" s="25" t="s">
        <v>144</v>
      </c>
      <c r="C166" s="24" t="s">
        <v>145</v>
      </c>
      <c r="D166" s="25" t="s">
        <v>146</v>
      </c>
      <c r="E166" s="26">
        <v>5474.1</v>
      </c>
      <c r="F166" s="26">
        <v>5473.32</v>
      </c>
      <c r="G166" s="27">
        <f t="shared" si="2"/>
        <v>0.99985751082369689</v>
      </c>
    </row>
    <row r="167" spans="1:7" ht="38.25" hidden="1" x14ac:dyDescent="0.2">
      <c r="A167" s="24" t="s">
        <v>143</v>
      </c>
      <c r="B167" s="25" t="s">
        <v>144</v>
      </c>
      <c r="C167" s="24" t="s">
        <v>70</v>
      </c>
      <c r="D167" s="25" t="s">
        <v>71</v>
      </c>
      <c r="E167" s="26">
        <v>27.1</v>
      </c>
      <c r="F167" s="26">
        <v>15.53</v>
      </c>
      <c r="G167" s="27">
        <f t="shared" si="2"/>
        <v>0.57306273062730617</v>
      </c>
    </row>
    <row r="168" spans="1:7" ht="38.25" hidden="1" x14ac:dyDescent="0.2">
      <c r="A168" s="24" t="s">
        <v>143</v>
      </c>
      <c r="B168" s="25" t="s">
        <v>144</v>
      </c>
      <c r="C168" s="24" t="s">
        <v>75</v>
      </c>
      <c r="D168" s="25" t="s">
        <v>76</v>
      </c>
      <c r="E168" s="26">
        <v>53.8</v>
      </c>
      <c r="F168" s="26">
        <v>53.8</v>
      </c>
      <c r="G168" s="27">
        <f t="shared" si="2"/>
        <v>1</v>
      </c>
    </row>
    <row r="169" spans="1:7" ht="38.25" hidden="1" x14ac:dyDescent="0.2">
      <c r="A169" s="24" t="s">
        <v>143</v>
      </c>
      <c r="B169" s="25" t="s">
        <v>144</v>
      </c>
      <c r="C169" s="24" t="s">
        <v>101</v>
      </c>
      <c r="D169" s="25" t="s">
        <v>102</v>
      </c>
      <c r="E169" s="26">
        <v>0.6</v>
      </c>
      <c r="F169" s="26">
        <v>0.6</v>
      </c>
      <c r="G169" s="27">
        <f t="shared" si="2"/>
        <v>1</v>
      </c>
    </row>
    <row r="170" spans="1:7" ht="76.5" x14ac:dyDescent="0.2">
      <c r="A170" s="4" t="s">
        <v>149</v>
      </c>
      <c r="B170" s="5" t="s">
        <v>150</v>
      </c>
      <c r="C170" s="4"/>
      <c r="D170" s="5"/>
      <c r="E170" s="7">
        <f>SUM(E171:E174)</f>
        <v>1812.89</v>
      </c>
      <c r="F170" s="7">
        <f>SUM(F171:F174)</f>
        <v>1754.48</v>
      </c>
      <c r="G170" s="9">
        <f t="shared" si="2"/>
        <v>0.96778072580244801</v>
      </c>
    </row>
    <row r="171" spans="1:7" ht="76.5" hidden="1" x14ac:dyDescent="0.2">
      <c r="A171" s="24" t="s">
        <v>149</v>
      </c>
      <c r="B171" s="25" t="s">
        <v>150</v>
      </c>
      <c r="C171" s="24" t="s">
        <v>60</v>
      </c>
      <c r="D171" s="25" t="s">
        <v>61</v>
      </c>
      <c r="E171" s="26">
        <v>1786.1</v>
      </c>
      <c r="F171" s="26">
        <v>1741.1</v>
      </c>
      <c r="G171" s="9">
        <f t="shared" si="2"/>
        <v>0.97480544202452268</v>
      </c>
    </row>
    <row r="172" spans="1:7" ht="76.5" hidden="1" x14ac:dyDescent="0.2">
      <c r="A172" s="24" t="s">
        <v>149</v>
      </c>
      <c r="B172" s="25" t="s">
        <v>150</v>
      </c>
      <c r="C172" s="24" t="s">
        <v>70</v>
      </c>
      <c r="D172" s="25" t="s">
        <v>71</v>
      </c>
      <c r="E172" s="26">
        <v>13.21</v>
      </c>
      <c r="F172" s="26">
        <v>0.48</v>
      </c>
      <c r="G172" s="9">
        <f t="shared" si="2"/>
        <v>3.6336109008327018E-2</v>
      </c>
    </row>
    <row r="173" spans="1:7" ht="76.5" hidden="1" x14ac:dyDescent="0.2">
      <c r="A173" s="24" t="s">
        <v>149</v>
      </c>
      <c r="B173" s="25" t="s">
        <v>150</v>
      </c>
      <c r="C173" s="24" t="s">
        <v>75</v>
      </c>
      <c r="D173" s="25" t="s">
        <v>76</v>
      </c>
      <c r="E173" s="26">
        <v>12.9</v>
      </c>
      <c r="F173" s="26">
        <v>12.9</v>
      </c>
      <c r="G173" s="9">
        <f t="shared" si="2"/>
        <v>1</v>
      </c>
    </row>
    <row r="174" spans="1:7" ht="76.5" hidden="1" x14ac:dyDescent="0.2">
      <c r="A174" s="24" t="s">
        <v>149</v>
      </c>
      <c r="B174" s="25" t="s">
        <v>150</v>
      </c>
      <c r="C174" s="24" t="s">
        <v>101</v>
      </c>
      <c r="D174" s="25" t="s">
        <v>102</v>
      </c>
      <c r="E174" s="26">
        <v>0.68</v>
      </c>
      <c r="F174" s="26">
        <v>0</v>
      </c>
      <c r="G174" s="9">
        <f t="shared" si="2"/>
        <v>0</v>
      </c>
    </row>
    <row r="175" spans="1:7" s="22" customFormat="1" ht="63.75" x14ac:dyDescent="0.2">
      <c r="A175" s="4" t="s">
        <v>151</v>
      </c>
      <c r="B175" s="5" t="s">
        <v>152</v>
      </c>
      <c r="C175" s="18"/>
      <c r="D175" s="19"/>
      <c r="E175" s="20">
        <f>SUM(E176:E178)</f>
        <v>8.1199999999999992</v>
      </c>
      <c r="F175" s="20">
        <f>SUM(F176:F178)</f>
        <v>5.28</v>
      </c>
      <c r="G175" s="9">
        <f t="shared" si="2"/>
        <v>0.65024630541871931</v>
      </c>
    </row>
    <row r="176" spans="1:7" ht="63.75" hidden="1" x14ac:dyDescent="0.2">
      <c r="A176" s="24" t="s">
        <v>151</v>
      </c>
      <c r="B176" s="25" t="s">
        <v>152</v>
      </c>
      <c r="C176" s="24" t="s">
        <v>116</v>
      </c>
      <c r="D176" s="25" t="s">
        <v>117</v>
      </c>
      <c r="E176" s="26">
        <v>8</v>
      </c>
      <c r="F176" s="26">
        <v>5.23</v>
      </c>
      <c r="G176" s="9">
        <f t="shared" si="2"/>
        <v>0.65375000000000005</v>
      </c>
    </row>
    <row r="177" spans="1:7" ht="63.75" hidden="1" x14ac:dyDescent="0.2">
      <c r="A177" s="24" t="s">
        <v>151</v>
      </c>
      <c r="B177" s="25" t="s">
        <v>152</v>
      </c>
      <c r="C177" s="24" t="s">
        <v>70</v>
      </c>
      <c r="D177" s="25" t="s">
        <v>71</v>
      </c>
      <c r="E177" s="26">
        <v>0.04</v>
      </c>
      <c r="F177" s="26">
        <v>0.01</v>
      </c>
      <c r="G177" s="9">
        <f t="shared" si="2"/>
        <v>0.25</v>
      </c>
    </row>
    <row r="178" spans="1:7" ht="63.75" hidden="1" x14ac:dyDescent="0.2">
      <c r="A178" s="24" t="s">
        <v>151</v>
      </c>
      <c r="B178" s="25" t="s">
        <v>152</v>
      </c>
      <c r="C178" s="24" t="s">
        <v>75</v>
      </c>
      <c r="D178" s="25" t="s">
        <v>76</v>
      </c>
      <c r="E178" s="26">
        <v>0.08</v>
      </c>
      <c r="F178" s="26">
        <v>0.04</v>
      </c>
      <c r="G178" s="9">
        <f t="shared" si="2"/>
        <v>0.5</v>
      </c>
    </row>
    <row r="179" spans="1:7" ht="25.5" x14ac:dyDescent="0.2">
      <c r="A179" s="4" t="s">
        <v>153</v>
      </c>
      <c r="B179" s="5" t="s">
        <v>154</v>
      </c>
      <c r="C179" s="4"/>
      <c r="D179" s="5"/>
      <c r="E179" s="7">
        <f>SUM(E180:E181)</f>
        <v>17600</v>
      </c>
      <c r="F179" s="7">
        <f>SUM(F180:F181)</f>
        <v>17546.59</v>
      </c>
      <c r="G179" s="9">
        <f t="shared" si="2"/>
        <v>0.99696534090909095</v>
      </c>
    </row>
    <row r="180" spans="1:7" ht="25.5" hidden="1" x14ac:dyDescent="0.2">
      <c r="A180" s="24" t="s">
        <v>153</v>
      </c>
      <c r="B180" s="25" t="s">
        <v>154</v>
      </c>
      <c r="C180" s="24" t="s">
        <v>70</v>
      </c>
      <c r="D180" s="25" t="s">
        <v>71</v>
      </c>
      <c r="E180" s="26">
        <v>3626.15</v>
      </c>
      <c r="F180" s="26">
        <v>3626.15</v>
      </c>
      <c r="G180" s="27">
        <f t="shared" si="2"/>
        <v>1</v>
      </c>
    </row>
    <row r="181" spans="1:7" ht="25.5" hidden="1" x14ac:dyDescent="0.2">
      <c r="A181" s="24" t="s">
        <v>153</v>
      </c>
      <c r="B181" s="25" t="s">
        <v>154</v>
      </c>
      <c r="C181" s="24" t="s">
        <v>75</v>
      </c>
      <c r="D181" s="25" t="s">
        <v>76</v>
      </c>
      <c r="E181" s="26">
        <v>13973.85</v>
      </c>
      <c r="F181" s="26">
        <v>13920.44</v>
      </c>
      <c r="G181" s="27">
        <f t="shared" si="2"/>
        <v>0.99617786078997561</v>
      </c>
    </row>
    <row r="182" spans="1:7" ht="25.5" x14ac:dyDescent="0.2">
      <c r="A182" s="4" t="s">
        <v>155</v>
      </c>
      <c r="B182" s="5" t="s">
        <v>156</v>
      </c>
      <c r="C182" s="4" t="s">
        <v>75</v>
      </c>
      <c r="D182" s="5" t="s">
        <v>76</v>
      </c>
      <c r="E182" s="7">
        <v>26</v>
      </c>
      <c r="F182" s="7">
        <v>0</v>
      </c>
      <c r="G182" s="9">
        <f t="shared" si="2"/>
        <v>0</v>
      </c>
    </row>
    <row r="183" spans="1:7" ht="89.25" x14ac:dyDescent="0.2">
      <c r="A183" s="4" t="s">
        <v>157</v>
      </c>
      <c r="B183" s="5" t="s">
        <v>158</v>
      </c>
      <c r="C183" s="4"/>
      <c r="D183" s="5"/>
      <c r="E183" s="7">
        <f>SUM(E184:E186)</f>
        <v>660288.79999999993</v>
      </c>
      <c r="F183" s="7">
        <f>SUM(F184:F186)</f>
        <v>660288.79999999993</v>
      </c>
      <c r="G183" s="9">
        <f t="shared" si="2"/>
        <v>1</v>
      </c>
    </row>
    <row r="184" spans="1:7" ht="89.25" hidden="1" x14ac:dyDescent="0.2">
      <c r="A184" s="24" t="s">
        <v>157</v>
      </c>
      <c r="B184" s="25" t="s">
        <v>158</v>
      </c>
      <c r="C184" s="24" t="s">
        <v>46</v>
      </c>
      <c r="D184" s="25" t="s">
        <v>47</v>
      </c>
      <c r="E184" s="26">
        <v>100724.95</v>
      </c>
      <c r="F184" s="26">
        <v>100724.95</v>
      </c>
      <c r="G184" s="27">
        <f t="shared" si="2"/>
        <v>1</v>
      </c>
    </row>
    <row r="185" spans="1:7" ht="89.25" hidden="1" x14ac:dyDescent="0.2">
      <c r="A185" s="24" t="s">
        <v>157</v>
      </c>
      <c r="B185" s="25" t="s">
        <v>158</v>
      </c>
      <c r="C185" s="24" t="s">
        <v>66</v>
      </c>
      <c r="D185" s="25" t="s">
        <v>67</v>
      </c>
      <c r="E185" s="26">
        <v>552694.65</v>
      </c>
      <c r="F185" s="26">
        <v>552694.65</v>
      </c>
      <c r="G185" s="27">
        <f t="shared" si="2"/>
        <v>1</v>
      </c>
    </row>
    <row r="186" spans="1:7" ht="89.25" hidden="1" x14ac:dyDescent="0.2">
      <c r="A186" s="24" t="s">
        <v>157</v>
      </c>
      <c r="B186" s="25" t="s">
        <v>158</v>
      </c>
      <c r="C186" s="24" t="s">
        <v>101</v>
      </c>
      <c r="D186" s="25" t="s">
        <v>102</v>
      </c>
      <c r="E186" s="26">
        <v>6869.2</v>
      </c>
      <c r="F186" s="26">
        <v>6869.2</v>
      </c>
      <c r="G186" s="27">
        <f t="shared" si="2"/>
        <v>1</v>
      </c>
    </row>
    <row r="187" spans="1:7" ht="191.25" x14ac:dyDescent="0.2">
      <c r="A187" s="4" t="s">
        <v>159</v>
      </c>
      <c r="B187" s="6" t="s">
        <v>160</v>
      </c>
      <c r="C187" s="4" t="s">
        <v>46</v>
      </c>
      <c r="D187" s="5" t="s">
        <v>47</v>
      </c>
      <c r="E187" s="7">
        <v>121900</v>
      </c>
      <c r="F187" s="7">
        <v>121900</v>
      </c>
      <c r="G187" s="9">
        <f t="shared" si="2"/>
        <v>1</v>
      </c>
    </row>
    <row r="188" spans="1:7" ht="51" x14ac:dyDescent="0.2">
      <c r="A188" s="4" t="s">
        <v>161</v>
      </c>
      <c r="B188" s="5" t="s">
        <v>162</v>
      </c>
      <c r="C188" s="4"/>
      <c r="D188" s="5"/>
      <c r="E188" s="7">
        <f>SUM(E189:E192)</f>
        <v>1700.7</v>
      </c>
      <c r="F188" s="7">
        <f>SUM(F189:F192)</f>
        <v>1279.1600000000001</v>
      </c>
      <c r="G188" s="9">
        <f t="shared" si="2"/>
        <v>0.75213735520667968</v>
      </c>
    </row>
    <row r="189" spans="1:7" ht="51" hidden="1" x14ac:dyDescent="0.2">
      <c r="A189" s="24" t="s">
        <v>161</v>
      </c>
      <c r="B189" s="25" t="s">
        <v>162</v>
      </c>
      <c r="C189" s="24" t="s">
        <v>15</v>
      </c>
      <c r="D189" s="25" t="s">
        <v>16</v>
      </c>
      <c r="E189" s="26">
        <v>5.5</v>
      </c>
      <c r="F189" s="26">
        <v>0</v>
      </c>
      <c r="G189" s="9">
        <f t="shared" si="2"/>
        <v>0</v>
      </c>
    </row>
    <row r="190" spans="1:7" ht="51" hidden="1" x14ac:dyDescent="0.2">
      <c r="A190" s="24" t="s">
        <v>161</v>
      </c>
      <c r="B190" s="25" t="s">
        <v>162</v>
      </c>
      <c r="C190" s="24" t="s">
        <v>60</v>
      </c>
      <c r="D190" s="25" t="s">
        <v>61</v>
      </c>
      <c r="E190" s="26">
        <v>370.4</v>
      </c>
      <c r="F190" s="26">
        <v>210.91</v>
      </c>
      <c r="G190" s="9">
        <f t="shared" si="2"/>
        <v>0.5694114470842333</v>
      </c>
    </row>
    <row r="191" spans="1:7" ht="51" hidden="1" x14ac:dyDescent="0.2">
      <c r="A191" s="24" t="s">
        <v>161</v>
      </c>
      <c r="B191" s="25" t="s">
        <v>162</v>
      </c>
      <c r="C191" s="24" t="s">
        <v>46</v>
      </c>
      <c r="D191" s="25" t="s">
        <v>47</v>
      </c>
      <c r="E191" s="26">
        <v>220.15</v>
      </c>
      <c r="F191" s="26">
        <v>194.78</v>
      </c>
      <c r="G191" s="9">
        <f t="shared" si="2"/>
        <v>0.88476039064274359</v>
      </c>
    </row>
    <row r="192" spans="1:7" ht="51" hidden="1" x14ac:dyDescent="0.2">
      <c r="A192" s="24" t="s">
        <v>161</v>
      </c>
      <c r="B192" s="25" t="s">
        <v>162</v>
      </c>
      <c r="C192" s="24" t="s">
        <v>66</v>
      </c>
      <c r="D192" s="25" t="s">
        <v>67</v>
      </c>
      <c r="E192" s="26">
        <v>1104.6500000000001</v>
      </c>
      <c r="F192" s="26">
        <v>873.47</v>
      </c>
      <c r="G192" s="9">
        <f t="shared" si="2"/>
        <v>0.7907210428642556</v>
      </c>
    </row>
    <row r="193" spans="1:7" s="22" customFormat="1" ht="89.25" x14ac:dyDescent="0.2">
      <c r="A193" s="4" t="s">
        <v>163</v>
      </c>
      <c r="B193" s="5" t="s">
        <v>164</v>
      </c>
      <c r="C193" s="18"/>
      <c r="D193" s="19"/>
      <c r="E193" s="20">
        <f>SUM(E194:E196)</f>
        <v>17568.099999999999</v>
      </c>
      <c r="F193" s="20">
        <f>SUM(F194:F196)</f>
        <v>16917.620000000003</v>
      </c>
      <c r="G193" s="9">
        <f t="shared" si="2"/>
        <v>0.96297379910178127</v>
      </c>
    </row>
    <row r="194" spans="1:7" ht="89.25" hidden="1" x14ac:dyDescent="0.2">
      <c r="A194" s="24" t="s">
        <v>163</v>
      </c>
      <c r="B194" s="25" t="s">
        <v>164</v>
      </c>
      <c r="C194" s="24" t="s">
        <v>13</v>
      </c>
      <c r="D194" s="25" t="s">
        <v>14</v>
      </c>
      <c r="E194" s="26">
        <v>118.43</v>
      </c>
      <c r="F194" s="26">
        <v>88.42</v>
      </c>
      <c r="G194" s="27">
        <f t="shared" si="2"/>
        <v>0.74660136789664777</v>
      </c>
    </row>
    <row r="195" spans="1:7" ht="89.25" hidden="1" x14ac:dyDescent="0.2">
      <c r="A195" s="24" t="s">
        <v>163</v>
      </c>
      <c r="B195" s="25" t="s">
        <v>164</v>
      </c>
      <c r="C195" s="24" t="s">
        <v>15</v>
      </c>
      <c r="D195" s="25" t="s">
        <v>16</v>
      </c>
      <c r="E195" s="26">
        <v>999.67</v>
      </c>
      <c r="F195" s="26">
        <v>379.37</v>
      </c>
      <c r="G195" s="27">
        <f t="shared" si="2"/>
        <v>0.37949523342703095</v>
      </c>
    </row>
    <row r="196" spans="1:7" ht="89.25" hidden="1" x14ac:dyDescent="0.2">
      <c r="A196" s="24" t="s">
        <v>163</v>
      </c>
      <c r="B196" s="25" t="s">
        <v>164</v>
      </c>
      <c r="C196" s="24" t="s">
        <v>60</v>
      </c>
      <c r="D196" s="25" t="s">
        <v>61</v>
      </c>
      <c r="E196" s="26">
        <v>16450</v>
      </c>
      <c r="F196" s="26">
        <v>16449.830000000002</v>
      </c>
      <c r="G196" s="27">
        <f t="shared" si="2"/>
        <v>0.99998966565349556</v>
      </c>
    </row>
    <row r="197" spans="1:7" ht="38.25" x14ac:dyDescent="0.2">
      <c r="A197" s="4" t="s">
        <v>165</v>
      </c>
      <c r="B197" s="5" t="s">
        <v>166</v>
      </c>
      <c r="C197" s="4" t="s">
        <v>60</v>
      </c>
      <c r="D197" s="5" t="s">
        <v>61</v>
      </c>
      <c r="E197" s="7">
        <v>13750</v>
      </c>
      <c r="F197" s="7">
        <v>13750</v>
      </c>
      <c r="G197" s="9">
        <f t="shared" si="2"/>
        <v>1</v>
      </c>
    </row>
    <row r="198" spans="1:7" s="10" customFormat="1" x14ac:dyDescent="0.2">
      <c r="A198" s="31" t="s">
        <v>1</v>
      </c>
      <c r="B198" s="32" t="s">
        <v>187</v>
      </c>
      <c r="C198" s="31" t="s">
        <v>1</v>
      </c>
      <c r="D198" s="32" t="s">
        <v>1</v>
      </c>
      <c r="E198" s="33">
        <f>E202+E203+E210+E211+E215+E216+E217+E218+E219+E226+E227+E228+E229+E230+E231+E233+E237</f>
        <v>99101.24</v>
      </c>
      <c r="F198" s="33">
        <f>F202+F203+F210+F211+F215+F216+F217+F218+F219+F226+F227+F228+F229+F230+F231+F233+F237</f>
        <v>97726.96</v>
      </c>
      <c r="G198" s="34">
        <f t="shared" si="2"/>
        <v>0.98613256504156765</v>
      </c>
    </row>
    <row r="199" spans="1:7" s="13" customFormat="1" ht="25.5" x14ac:dyDescent="0.2">
      <c r="A199" s="12"/>
      <c r="B199" s="14" t="s">
        <v>542</v>
      </c>
      <c r="C199" s="12"/>
      <c r="D199" s="14"/>
      <c r="E199" s="15">
        <f>E201</f>
        <v>98242.07</v>
      </c>
      <c r="F199" s="15">
        <f>F201</f>
        <v>96892.479999999996</v>
      </c>
      <c r="G199" s="17">
        <f t="shared" si="2"/>
        <v>0.98626260623376516</v>
      </c>
    </row>
    <row r="200" spans="1:7" s="13" customFormat="1" x14ac:dyDescent="0.2">
      <c r="A200" s="12"/>
      <c r="B200" s="14" t="s">
        <v>543</v>
      </c>
      <c r="C200" s="12"/>
      <c r="D200" s="14"/>
      <c r="E200" s="15"/>
      <c r="F200" s="16"/>
      <c r="G200" s="17"/>
    </row>
    <row r="201" spans="1:7" s="13" customFormat="1" ht="23.25" customHeight="1" x14ac:dyDescent="0.2">
      <c r="A201" s="12"/>
      <c r="B201" s="14" t="s">
        <v>544</v>
      </c>
      <c r="C201" s="12"/>
      <c r="D201" s="14"/>
      <c r="E201" s="15">
        <v>98242.07</v>
      </c>
      <c r="F201" s="15">
        <v>96892.479999999996</v>
      </c>
      <c r="G201" s="17">
        <f t="shared" si="2"/>
        <v>0.98626260623376516</v>
      </c>
    </row>
    <row r="202" spans="1:7" ht="25.5" x14ac:dyDescent="0.2">
      <c r="A202" s="4" t="s">
        <v>85</v>
      </c>
      <c r="B202" s="5" t="s">
        <v>86</v>
      </c>
      <c r="C202" s="4" t="s">
        <v>15</v>
      </c>
      <c r="D202" s="5" t="s">
        <v>16</v>
      </c>
      <c r="E202" s="7">
        <v>30</v>
      </c>
      <c r="F202" s="7">
        <v>30</v>
      </c>
      <c r="G202" s="9">
        <f t="shared" si="2"/>
        <v>1</v>
      </c>
    </row>
    <row r="203" spans="1:7" ht="51" x14ac:dyDescent="0.2">
      <c r="A203" s="4" t="s">
        <v>192</v>
      </c>
      <c r="B203" s="5" t="s">
        <v>193</v>
      </c>
      <c r="C203" s="4"/>
      <c r="D203" s="5"/>
      <c r="E203" s="7">
        <f>SUM(E204:E209)</f>
        <v>6410.6500000000005</v>
      </c>
      <c r="F203" s="7">
        <f>SUM(F204:F209)</f>
        <v>6397.08</v>
      </c>
      <c r="G203" s="9">
        <f t="shared" si="2"/>
        <v>0.99788320997090774</v>
      </c>
    </row>
    <row r="204" spans="1:7" ht="51" hidden="1" x14ac:dyDescent="0.2">
      <c r="A204" s="24" t="s">
        <v>192</v>
      </c>
      <c r="B204" s="25" t="s">
        <v>193</v>
      </c>
      <c r="C204" s="24" t="s">
        <v>9</v>
      </c>
      <c r="D204" s="25" t="s">
        <v>10</v>
      </c>
      <c r="E204" s="26">
        <v>5798.33</v>
      </c>
      <c r="F204" s="26">
        <v>5792.91</v>
      </c>
      <c r="G204" s="27">
        <f t="shared" si="2"/>
        <v>0.99906524809729702</v>
      </c>
    </row>
    <row r="205" spans="1:7" ht="51" hidden="1" x14ac:dyDescent="0.2">
      <c r="A205" s="24" t="s">
        <v>192</v>
      </c>
      <c r="B205" s="25" t="s">
        <v>193</v>
      </c>
      <c r="C205" s="24" t="s">
        <v>11</v>
      </c>
      <c r="D205" s="25" t="s">
        <v>12</v>
      </c>
      <c r="E205" s="26">
        <v>1.56</v>
      </c>
      <c r="F205" s="26">
        <v>1.55</v>
      </c>
      <c r="G205" s="27">
        <f t="shared" si="2"/>
        <v>0.99358974358974361</v>
      </c>
    </row>
    <row r="206" spans="1:7" ht="51" hidden="1" x14ac:dyDescent="0.2">
      <c r="A206" s="24" t="s">
        <v>192</v>
      </c>
      <c r="B206" s="25" t="s">
        <v>193</v>
      </c>
      <c r="C206" s="24" t="s">
        <v>13</v>
      </c>
      <c r="D206" s="25" t="s">
        <v>14</v>
      </c>
      <c r="E206" s="26">
        <v>231.4</v>
      </c>
      <c r="F206" s="26">
        <v>231.29</v>
      </c>
      <c r="G206" s="27">
        <f t="shared" si="2"/>
        <v>0.99952463267070002</v>
      </c>
    </row>
    <row r="207" spans="1:7" ht="51" hidden="1" x14ac:dyDescent="0.2">
      <c r="A207" s="24" t="s">
        <v>192</v>
      </c>
      <c r="B207" s="25" t="s">
        <v>193</v>
      </c>
      <c r="C207" s="24" t="s">
        <v>15</v>
      </c>
      <c r="D207" s="25" t="s">
        <v>16</v>
      </c>
      <c r="E207" s="26">
        <v>376.6</v>
      </c>
      <c r="F207" s="26">
        <v>368.57</v>
      </c>
      <c r="G207" s="27">
        <f t="shared" si="2"/>
        <v>0.97867764206054164</v>
      </c>
    </row>
    <row r="208" spans="1:7" ht="51" hidden="1" x14ac:dyDescent="0.2">
      <c r="A208" s="24" t="s">
        <v>192</v>
      </c>
      <c r="B208" s="25" t="s">
        <v>193</v>
      </c>
      <c r="C208" s="24" t="s">
        <v>17</v>
      </c>
      <c r="D208" s="25" t="s">
        <v>18</v>
      </c>
      <c r="E208" s="26">
        <v>2.75</v>
      </c>
      <c r="F208" s="26">
        <v>2.75</v>
      </c>
      <c r="G208" s="27">
        <f t="shared" si="2"/>
        <v>1</v>
      </c>
    </row>
    <row r="209" spans="1:7" ht="51" hidden="1" x14ac:dyDescent="0.2">
      <c r="A209" s="24" t="s">
        <v>192</v>
      </c>
      <c r="B209" s="25" t="s">
        <v>193</v>
      </c>
      <c r="C209" s="24" t="s">
        <v>19</v>
      </c>
      <c r="D209" s="25" t="s">
        <v>20</v>
      </c>
      <c r="E209" s="26">
        <v>0.01</v>
      </c>
      <c r="F209" s="26">
        <v>0.01</v>
      </c>
      <c r="G209" s="27">
        <f t="shared" si="2"/>
        <v>1</v>
      </c>
    </row>
    <row r="210" spans="1:7" ht="51" x14ac:dyDescent="0.2">
      <c r="A210" s="4" t="s">
        <v>194</v>
      </c>
      <c r="B210" s="5" t="s">
        <v>195</v>
      </c>
      <c r="C210" s="4" t="s">
        <v>101</v>
      </c>
      <c r="D210" s="5" t="s">
        <v>102</v>
      </c>
      <c r="E210" s="7">
        <v>360.81</v>
      </c>
      <c r="F210" s="7">
        <v>360.81</v>
      </c>
      <c r="G210" s="9">
        <f t="shared" si="2"/>
        <v>1</v>
      </c>
    </row>
    <row r="211" spans="1:7" ht="25.5" x14ac:dyDescent="0.2">
      <c r="A211" s="4" t="s">
        <v>196</v>
      </c>
      <c r="B211" s="5" t="s">
        <v>197</v>
      </c>
      <c r="C211" s="4"/>
      <c r="D211" s="5"/>
      <c r="E211" s="7">
        <f>SUM(E212:E214)</f>
        <v>449.14</v>
      </c>
      <c r="F211" s="7">
        <f>SUM(F212:F214)</f>
        <v>446.56000000000006</v>
      </c>
      <c r="G211" s="9">
        <f t="shared" ref="G211:G273" si="4">F211/E211</f>
        <v>0.99425568864941904</v>
      </c>
    </row>
    <row r="212" spans="1:7" ht="25.5" hidden="1" x14ac:dyDescent="0.2">
      <c r="A212" s="24" t="s">
        <v>196</v>
      </c>
      <c r="B212" s="25" t="s">
        <v>197</v>
      </c>
      <c r="C212" s="24" t="s">
        <v>13</v>
      </c>
      <c r="D212" s="25" t="s">
        <v>14</v>
      </c>
      <c r="E212" s="26">
        <v>39.520000000000003</v>
      </c>
      <c r="F212" s="26">
        <v>39.53</v>
      </c>
      <c r="G212" s="27">
        <f t="shared" si="4"/>
        <v>1.0002530364372468</v>
      </c>
    </row>
    <row r="213" spans="1:7" ht="25.5" hidden="1" x14ac:dyDescent="0.2">
      <c r="A213" s="24" t="s">
        <v>196</v>
      </c>
      <c r="B213" s="25" t="s">
        <v>197</v>
      </c>
      <c r="C213" s="24" t="s">
        <v>15</v>
      </c>
      <c r="D213" s="25" t="s">
        <v>16</v>
      </c>
      <c r="E213" s="26">
        <v>374.76</v>
      </c>
      <c r="F213" s="26">
        <v>372.17</v>
      </c>
      <c r="G213" s="27">
        <f t="shared" si="4"/>
        <v>0.99308891023588441</v>
      </c>
    </row>
    <row r="214" spans="1:7" ht="25.5" hidden="1" x14ac:dyDescent="0.2">
      <c r="A214" s="24" t="s">
        <v>196</v>
      </c>
      <c r="B214" s="25" t="s">
        <v>197</v>
      </c>
      <c r="C214" s="24" t="s">
        <v>17</v>
      </c>
      <c r="D214" s="25" t="s">
        <v>18</v>
      </c>
      <c r="E214" s="26">
        <v>34.86</v>
      </c>
      <c r="F214" s="26">
        <v>34.86</v>
      </c>
      <c r="G214" s="27">
        <f t="shared" si="4"/>
        <v>1</v>
      </c>
    </row>
    <row r="215" spans="1:7" ht="38.25" x14ac:dyDescent="0.2">
      <c r="A215" s="4" t="s">
        <v>198</v>
      </c>
      <c r="B215" s="5" t="s">
        <v>199</v>
      </c>
      <c r="C215" s="4" t="s">
        <v>101</v>
      </c>
      <c r="D215" s="5" t="s">
        <v>102</v>
      </c>
      <c r="E215" s="7">
        <v>66.84</v>
      </c>
      <c r="F215" s="7">
        <v>66.849999999999994</v>
      </c>
      <c r="G215" s="9">
        <f t="shared" si="4"/>
        <v>1.0001496110113703</v>
      </c>
    </row>
    <row r="216" spans="1:7" ht="25.5" x14ac:dyDescent="0.2">
      <c r="A216" s="4" t="s">
        <v>200</v>
      </c>
      <c r="B216" s="5" t="s">
        <v>201</v>
      </c>
      <c r="C216" s="4" t="s">
        <v>15</v>
      </c>
      <c r="D216" s="5" t="s">
        <v>16</v>
      </c>
      <c r="E216" s="7">
        <v>125</v>
      </c>
      <c r="F216" s="7">
        <v>125</v>
      </c>
      <c r="G216" s="9">
        <f t="shared" si="4"/>
        <v>1</v>
      </c>
    </row>
    <row r="217" spans="1:7" ht="38.25" x14ac:dyDescent="0.2">
      <c r="A217" s="4" t="s">
        <v>202</v>
      </c>
      <c r="B217" s="5" t="s">
        <v>203</v>
      </c>
      <c r="C217" s="4" t="s">
        <v>15</v>
      </c>
      <c r="D217" s="5" t="s">
        <v>16</v>
      </c>
      <c r="E217" s="7">
        <v>82451.5</v>
      </c>
      <c r="F217" s="7">
        <v>81176.02</v>
      </c>
      <c r="G217" s="9">
        <f t="shared" si="4"/>
        <v>0.98453054219753433</v>
      </c>
    </row>
    <row r="218" spans="1:7" ht="38.25" x14ac:dyDescent="0.2">
      <c r="A218" s="4" t="s">
        <v>204</v>
      </c>
      <c r="B218" s="5" t="s">
        <v>205</v>
      </c>
      <c r="C218" s="4" t="s">
        <v>15</v>
      </c>
      <c r="D218" s="5" t="s">
        <v>16</v>
      </c>
      <c r="E218" s="7">
        <v>3146.5</v>
      </c>
      <c r="F218" s="7">
        <v>3146.5</v>
      </c>
      <c r="G218" s="9">
        <f t="shared" si="4"/>
        <v>1</v>
      </c>
    </row>
    <row r="219" spans="1:7" ht="38.25" x14ac:dyDescent="0.2">
      <c r="A219" s="4" t="s">
        <v>206</v>
      </c>
      <c r="B219" s="5" t="s">
        <v>207</v>
      </c>
      <c r="C219" s="4"/>
      <c r="D219" s="5"/>
      <c r="E219" s="7">
        <f>SUM(E220:E225)</f>
        <v>2472.83</v>
      </c>
      <c r="F219" s="7">
        <f>SUM(F220:F225)</f>
        <v>2414.8800000000006</v>
      </c>
      <c r="G219" s="9">
        <f t="shared" si="4"/>
        <v>0.97656531180873762</v>
      </c>
    </row>
    <row r="220" spans="1:7" ht="38.25" hidden="1" x14ac:dyDescent="0.2">
      <c r="A220" s="24" t="s">
        <v>206</v>
      </c>
      <c r="B220" s="25" t="s">
        <v>207</v>
      </c>
      <c r="C220" s="24" t="s">
        <v>31</v>
      </c>
      <c r="D220" s="25" t="s">
        <v>10</v>
      </c>
      <c r="E220" s="26">
        <v>1712.13</v>
      </c>
      <c r="F220" s="26">
        <v>1712.13</v>
      </c>
      <c r="G220" s="27">
        <f t="shared" si="4"/>
        <v>1</v>
      </c>
    </row>
    <row r="221" spans="1:7" ht="38.25" hidden="1" x14ac:dyDescent="0.2">
      <c r="A221" s="24" t="s">
        <v>206</v>
      </c>
      <c r="B221" s="25" t="s">
        <v>207</v>
      </c>
      <c r="C221" s="24" t="s">
        <v>32</v>
      </c>
      <c r="D221" s="25" t="s">
        <v>12</v>
      </c>
      <c r="E221" s="26">
        <v>0.5</v>
      </c>
      <c r="F221" s="26">
        <v>0</v>
      </c>
      <c r="G221" s="27">
        <f t="shared" si="4"/>
        <v>0</v>
      </c>
    </row>
    <row r="222" spans="1:7" ht="38.25" hidden="1" x14ac:dyDescent="0.2">
      <c r="A222" s="24" t="s">
        <v>206</v>
      </c>
      <c r="B222" s="25" t="s">
        <v>207</v>
      </c>
      <c r="C222" s="24" t="s">
        <v>13</v>
      </c>
      <c r="D222" s="25" t="s">
        <v>14</v>
      </c>
      <c r="E222" s="26">
        <v>224.64</v>
      </c>
      <c r="F222" s="26">
        <v>219.36</v>
      </c>
      <c r="G222" s="27">
        <f t="shared" si="4"/>
        <v>0.97649572649572658</v>
      </c>
    </row>
    <row r="223" spans="1:7" ht="38.25" hidden="1" x14ac:dyDescent="0.2">
      <c r="A223" s="24" t="s">
        <v>206</v>
      </c>
      <c r="B223" s="25" t="s">
        <v>207</v>
      </c>
      <c r="C223" s="24" t="s">
        <v>15</v>
      </c>
      <c r="D223" s="25" t="s">
        <v>16</v>
      </c>
      <c r="E223" s="26">
        <v>533.34</v>
      </c>
      <c r="F223" s="26">
        <v>482.28</v>
      </c>
      <c r="G223" s="27">
        <f t="shared" si="4"/>
        <v>0.90426369670379114</v>
      </c>
    </row>
    <row r="224" spans="1:7" ht="38.25" hidden="1" x14ac:dyDescent="0.2">
      <c r="A224" s="24" t="s">
        <v>206</v>
      </c>
      <c r="B224" s="25" t="s">
        <v>207</v>
      </c>
      <c r="C224" s="24" t="s">
        <v>17</v>
      </c>
      <c r="D224" s="25" t="s">
        <v>18</v>
      </c>
      <c r="E224" s="26">
        <v>1.1200000000000001</v>
      </c>
      <c r="F224" s="26">
        <v>1.1100000000000001</v>
      </c>
      <c r="G224" s="27">
        <f t="shared" si="4"/>
        <v>0.9910714285714286</v>
      </c>
    </row>
    <row r="225" spans="1:7" ht="38.25" hidden="1" x14ac:dyDescent="0.2">
      <c r="A225" s="24" t="s">
        <v>206</v>
      </c>
      <c r="B225" s="25" t="s">
        <v>207</v>
      </c>
      <c r="C225" s="24" t="s">
        <v>19</v>
      </c>
      <c r="D225" s="25" t="s">
        <v>20</v>
      </c>
      <c r="E225" s="26">
        <v>1.1000000000000001</v>
      </c>
      <c r="F225" s="26">
        <v>0</v>
      </c>
      <c r="G225" s="27">
        <f t="shared" si="4"/>
        <v>0</v>
      </c>
    </row>
    <row r="226" spans="1:7" ht="38.25" x14ac:dyDescent="0.2">
      <c r="A226" s="4" t="s">
        <v>208</v>
      </c>
      <c r="B226" s="5" t="s">
        <v>209</v>
      </c>
      <c r="C226" s="4" t="s">
        <v>15</v>
      </c>
      <c r="D226" s="5" t="s">
        <v>16</v>
      </c>
      <c r="E226" s="7">
        <v>155.97999999999999</v>
      </c>
      <c r="F226" s="7">
        <v>155.97999999999999</v>
      </c>
      <c r="G226" s="9">
        <f t="shared" si="4"/>
        <v>1</v>
      </c>
    </row>
    <row r="227" spans="1:7" ht="38.25" x14ac:dyDescent="0.2">
      <c r="A227" s="4" t="s">
        <v>210</v>
      </c>
      <c r="B227" s="5" t="s">
        <v>211</v>
      </c>
      <c r="C227" s="4" t="s">
        <v>15</v>
      </c>
      <c r="D227" s="5" t="s">
        <v>16</v>
      </c>
      <c r="E227" s="7">
        <v>352.23</v>
      </c>
      <c r="F227" s="7">
        <v>352.23</v>
      </c>
      <c r="G227" s="9">
        <f t="shared" si="4"/>
        <v>1</v>
      </c>
    </row>
    <row r="228" spans="1:7" ht="38.25" x14ac:dyDescent="0.2">
      <c r="A228" s="4" t="s">
        <v>212</v>
      </c>
      <c r="B228" s="5" t="s">
        <v>213</v>
      </c>
      <c r="C228" s="4" t="s">
        <v>15</v>
      </c>
      <c r="D228" s="5" t="s">
        <v>16</v>
      </c>
      <c r="E228" s="7">
        <v>185.16</v>
      </c>
      <c r="F228" s="7">
        <v>185.15</v>
      </c>
      <c r="G228" s="9">
        <f t="shared" si="4"/>
        <v>0.99994599265500117</v>
      </c>
    </row>
    <row r="229" spans="1:7" ht="25.5" x14ac:dyDescent="0.2">
      <c r="A229" s="4" t="s">
        <v>214</v>
      </c>
      <c r="B229" s="5" t="s">
        <v>215</v>
      </c>
      <c r="C229" s="4" t="s">
        <v>15</v>
      </c>
      <c r="D229" s="5" t="s">
        <v>16</v>
      </c>
      <c r="E229" s="7">
        <v>1984.6</v>
      </c>
      <c r="F229" s="7">
        <v>1984.6</v>
      </c>
      <c r="G229" s="9">
        <f t="shared" si="4"/>
        <v>1</v>
      </c>
    </row>
    <row r="230" spans="1:7" ht="25.5" x14ac:dyDescent="0.2">
      <c r="A230" s="4" t="s">
        <v>99</v>
      </c>
      <c r="B230" s="5" t="s">
        <v>100</v>
      </c>
      <c r="C230" s="4" t="s">
        <v>15</v>
      </c>
      <c r="D230" s="5" t="s">
        <v>16</v>
      </c>
      <c r="E230" s="7">
        <v>4</v>
      </c>
      <c r="F230" s="7">
        <v>4</v>
      </c>
      <c r="G230" s="9">
        <f t="shared" si="4"/>
        <v>1</v>
      </c>
    </row>
    <row r="231" spans="1:7" ht="76.5" x14ac:dyDescent="0.2">
      <c r="A231" s="4" t="s">
        <v>103</v>
      </c>
      <c r="B231" s="5" t="s">
        <v>104</v>
      </c>
      <c r="C231" s="4" t="s">
        <v>15</v>
      </c>
      <c r="D231" s="5" t="s">
        <v>16</v>
      </c>
      <c r="E231" s="7">
        <v>46.83</v>
      </c>
      <c r="F231" s="7">
        <v>46.82</v>
      </c>
      <c r="G231" s="9">
        <f t="shared" si="4"/>
        <v>0.99978646166986973</v>
      </c>
    </row>
    <row r="232" spans="1:7" ht="25.5" x14ac:dyDescent="0.2">
      <c r="A232" s="4"/>
      <c r="B232" s="11" t="s">
        <v>546</v>
      </c>
      <c r="C232" s="3"/>
      <c r="D232" s="11"/>
      <c r="E232" s="30">
        <f>E233+E237</f>
        <v>859.17</v>
      </c>
      <c r="F232" s="30">
        <f>F233+F237</f>
        <v>834.48</v>
      </c>
      <c r="G232" s="17">
        <f t="shared" ref="G232:G240" si="5">F232/E232</f>
        <v>0.97126296309228677</v>
      </c>
    </row>
    <row r="233" spans="1:7" ht="25.5" x14ac:dyDescent="0.2">
      <c r="A233" s="4" t="s">
        <v>188</v>
      </c>
      <c r="B233" s="5" t="s">
        <v>189</v>
      </c>
      <c r="C233" s="4"/>
      <c r="D233" s="5"/>
      <c r="E233" s="7">
        <f>SUM(E234:E236)</f>
        <v>701.9</v>
      </c>
      <c r="F233" s="7">
        <f>SUM(F234:F236)</f>
        <v>678.67000000000007</v>
      </c>
      <c r="G233" s="9">
        <f t="shared" si="5"/>
        <v>0.96690411739564053</v>
      </c>
    </row>
    <row r="234" spans="1:7" ht="25.5" hidden="1" x14ac:dyDescent="0.2">
      <c r="A234" s="24" t="s">
        <v>188</v>
      </c>
      <c r="B234" s="25" t="s">
        <v>189</v>
      </c>
      <c r="C234" s="24" t="s">
        <v>9</v>
      </c>
      <c r="D234" s="25" t="s">
        <v>10</v>
      </c>
      <c r="E234" s="26">
        <v>350.81</v>
      </c>
      <c r="F234" s="26">
        <v>350.81</v>
      </c>
      <c r="G234" s="27">
        <f t="shared" si="5"/>
        <v>1</v>
      </c>
    </row>
    <row r="235" spans="1:7" ht="25.5" hidden="1" x14ac:dyDescent="0.2">
      <c r="A235" s="24" t="s">
        <v>188</v>
      </c>
      <c r="B235" s="25" t="s">
        <v>189</v>
      </c>
      <c r="C235" s="24" t="s">
        <v>13</v>
      </c>
      <c r="D235" s="25" t="s">
        <v>14</v>
      </c>
      <c r="E235" s="26">
        <v>96.76</v>
      </c>
      <c r="F235" s="26">
        <v>75.11</v>
      </c>
      <c r="G235" s="27">
        <f t="shared" si="5"/>
        <v>0.77625051674245549</v>
      </c>
    </row>
    <row r="236" spans="1:7" ht="25.5" hidden="1" x14ac:dyDescent="0.2">
      <c r="A236" s="24" t="s">
        <v>188</v>
      </c>
      <c r="B236" s="25" t="s">
        <v>189</v>
      </c>
      <c r="C236" s="24" t="s">
        <v>15</v>
      </c>
      <c r="D236" s="25" t="s">
        <v>16</v>
      </c>
      <c r="E236" s="26">
        <v>254.33</v>
      </c>
      <c r="F236" s="26">
        <v>252.75</v>
      </c>
      <c r="G236" s="27">
        <f t="shared" si="5"/>
        <v>0.99378759878897494</v>
      </c>
    </row>
    <row r="237" spans="1:7" ht="38.25" x14ac:dyDescent="0.2">
      <c r="A237" s="4" t="s">
        <v>190</v>
      </c>
      <c r="B237" s="5" t="s">
        <v>191</v>
      </c>
      <c r="C237" s="4"/>
      <c r="D237" s="5"/>
      <c r="E237" s="7">
        <f>SUM(E238:E240)</f>
        <v>157.26999999999998</v>
      </c>
      <c r="F237" s="7">
        <f>SUM(F238:F240)</f>
        <v>155.80999999999997</v>
      </c>
      <c r="G237" s="9">
        <f t="shared" si="5"/>
        <v>0.99071660202200029</v>
      </c>
    </row>
    <row r="238" spans="1:7" ht="38.25" hidden="1" x14ac:dyDescent="0.2">
      <c r="A238" s="24" t="s">
        <v>190</v>
      </c>
      <c r="B238" s="25" t="s">
        <v>191</v>
      </c>
      <c r="C238" s="24" t="s">
        <v>9</v>
      </c>
      <c r="D238" s="25" t="s">
        <v>10</v>
      </c>
      <c r="E238" s="26">
        <v>146.15</v>
      </c>
      <c r="F238" s="26">
        <v>145.69</v>
      </c>
      <c r="G238" s="27">
        <f t="shared" si="5"/>
        <v>0.99685254875128282</v>
      </c>
    </row>
    <row r="239" spans="1:7" ht="38.25" hidden="1" x14ac:dyDescent="0.2">
      <c r="A239" s="24" t="s">
        <v>190</v>
      </c>
      <c r="B239" s="25" t="s">
        <v>191</v>
      </c>
      <c r="C239" s="24" t="s">
        <v>13</v>
      </c>
      <c r="D239" s="25" t="s">
        <v>14</v>
      </c>
      <c r="E239" s="26">
        <v>7.42</v>
      </c>
      <c r="F239" s="26">
        <v>6.42</v>
      </c>
      <c r="G239" s="27">
        <f t="shared" si="5"/>
        <v>0.86522911051212936</v>
      </c>
    </row>
    <row r="240" spans="1:7" ht="38.25" hidden="1" x14ac:dyDescent="0.2">
      <c r="A240" s="24" t="s">
        <v>190</v>
      </c>
      <c r="B240" s="25" t="s">
        <v>191</v>
      </c>
      <c r="C240" s="24" t="s">
        <v>15</v>
      </c>
      <c r="D240" s="25" t="s">
        <v>16</v>
      </c>
      <c r="E240" s="26">
        <v>3.7</v>
      </c>
      <c r="F240" s="26">
        <v>3.7</v>
      </c>
      <c r="G240" s="27">
        <f t="shared" si="5"/>
        <v>1</v>
      </c>
    </row>
    <row r="241" spans="1:7" s="10" customFormat="1" ht="25.5" x14ac:dyDescent="0.2">
      <c r="A241" s="31" t="s">
        <v>1</v>
      </c>
      <c r="B241" s="32" t="s">
        <v>216</v>
      </c>
      <c r="C241" s="31" t="s">
        <v>1</v>
      </c>
      <c r="D241" s="32" t="s">
        <v>1</v>
      </c>
      <c r="E241" s="33">
        <f>E245+E246+E251+E252+E255+E256+E257+E258+E259+E260+E261+E268+E269+E270+E271+E272+E273+E275+E279</f>
        <v>67065.5</v>
      </c>
      <c r="F241" s="33">
        <f>F245+F246+F251+F252+F255+F256+F257+F258+F259+F260+F261+F268+F269+F270+F271+F272+F273+F275+F279</f>
        <v>66357.03</v>
      </c>
      <c r="G241" s="34">
        <f t="shared" si="4"/>
        <v>0.98943614824313542</v>
      </c>
    </row>
    <row r="242" spans="1:7" s="13" customFormat="1" ht="25.5" x14ac:dyDescent="0.2">
      <c r="A242" s="12"/>
      <c r="B242" s="14" t="s">
        <v>542</v>
      </c>
      <c r="C242" s="12"/>
      <c r="D242" s="14"/>
      <c r="E242" s="15">
        <f>E244</f>
        <v>65634.5</v>
      </c>
      <c r="F242" s="15">
        <f>F244</f>
        <v>65020.21</v>
      </c>
      <c r="G242" s="17">
        <f t="shared" si="4"/>
        <v>0.99064074533972224</v>
      </c>
    </row>
    <row r="243" spans="1:7" s="13" customFormat="1" x14ac:dyDescent="0.2">
      <c r="A243" s="12"/>
      <c r="B243" s="14" t="s">
        <v>543</v>
      </c>
      <c r="C243" s="12"/>
      <c r="D243" s="14"/>
      <c r="E243" s="15"/>
      <c r="F243" s="16"/>
      <c r="G243" s="17"/>
    </row>
    <row r="244" spans="1:7" s="13" customFormat="1" ht="18.75" customHeight="1" x14ac:dyDescent="0.2">
      <c r="A244" s="12"/>
      <c r="B244" s="14" t="s">
        <v>544</v>
      </c>
      <c r="C244" s="12"/>
      <c r="D244" s="14"/>
      <c r="E244" s="15">
        <v>65634.5</v>
      </c>
      <c r="F244" s="16">
        <v>65020.21</v>
      </c>
      <c r="G244" s="17">
        <f t="shared" si="4"/>
        <v>0.99064074533972224</v>
      </c>
    </row>
    <row r="245" spans="1:7" ht="25.5" x14ac:dyDescent="0.2">
      <c r="A245" s="4" t="s">
        <v>85</v>
      </c>
      <c r="B245" s="5" t="s">
        <v>86</v>
      </c>
      <c r="C245" s="4" t="s">
        <v>15</v>
      </c>
      <c r="D245" s="5" t="s">
        <v>16</v>
      </c>
      <c r="E245" s="7">
        <v>350</v>
      </c>
      <c r="F245" s="7">
        <v>342</v>
      </c>
      <c r="G245" s="9">
        <f t="shared" si="4"/>
        <v>0.97714285714285709</v>
      </c>
    </row>
    <row r="246" spans="1:7" ht="51" x14ac:dyDescent="0.2">
      <c r="A246" s="4" t="s">
        <v>217</v>
      </c>
      <c r="B246" s="5" t="s">
        <v>218</v>
      </c>
      <c r="C246" s="4"/>
      <c r="D246" s="5"/>
      <c r="E246" s="7">
        <f>SUM(E247:E250)</f>
        <v>9000.9100000000017</v>
      </c>
      <c r="F246" s="7">
        <f>SUM(F247:F250)</f>
        <v>8765.07</v>
      </c>
      <c r="G246" s="9">
        <f t="shared" si="4"/>
        <v>0.97379820484817625</v>
      </c>
    </row>
    <row r="247" spans="1:7" ht="51" hidden="1" x14ac:dyDescent="0.2">
      <c r="A247" s="24" t="s">
        <v>217</v>
      </c>
      <c r="B247" s="25" t="s">
        <v>218</v>
      </c>
      <c r="C247" s="24" t="s">
        <v>9</v>
      </c>
      <c r="D247" s="25" t="s">
        <v>10</v>
      </c>
      <c r="E247" s="26">
        <v>7737.6</v>
      </c>
      <c r="F247" s="26">
        <v>7546.9</v>
      </c>
      <c r="G247" s="27">
        <f t="shared" si="4"/>
        <v>0.9753541149710504</v>
      </c>
    </row>
    <row r="248" spans="1:7" ht="51" hidden="1" x14ac:dyDescent="0.2">
      <c r="A248" s="24" t="s">
        <v>217</v>
      </c>
      <c r="B248" s="25" t="s">
        <v>218</v>
      </c>
      <c r="C248" s="24" t="s">
        <v>11</v>
      </c>
      <c r="D248" s="25" t="s">
        <v>12</v>
      </c>
      <c r="E248" s="26">
        <v>1.6</v>
      </c>
      <c r="F248" s="26">
        <v>1.6</v>
      </c>
      <c r="G248" s="27">
        <f t="shared" si="4"/>
        <v>1</v>
      </c>
    </row>
    <row r="249" spans="1:7" ht="51" hidden="1" x14ac:dyDescent="0.2">
      <c r="A249" s="24" t="s">
        <v>217</v>
      </c>
      <c r="B249" s="25" t="s">
        <v>218</v>
      </c>
      <c r="C249" s="24" t="s">
        <v>13</v>
      </c>
      <c r="D249" s="25" t="s">
        <v>14</v>
      </c>
      <c r="E249" s="26">
        <v>186.8</v>
      </c>
      <c r="F249" s="26">
        <v>181.33</v>
      </c>
      <c r="G249" s="27">
        <f t="shared" si="4"/>
        <v>0.97071734475374738</v>
      </c>
    </row>
    <row r="250" spans="1:7" ht="51" hidden="1" x14ac:dyDescent="0.2">
      <c r="A250" s="24" t="s">
        <v>217</v>
      </c>
      <c r="B250" s="25" t="s">
        <v>218</v>
      </c>
      <c r="C250" s="24" t="s">
        <v>15</v>
      </c>
      <c r="D250" s="25" t="s">
        <v>16</v>
      </c>
      <c r="E250" s="26">
        <v>1074.9100000000001</v>
      </c>
      <c r="F250" s="26">
        <v>1035.24</v>
      </c>
      <c r="G250" s="27">
        <f t="shared" si="4"/>
        <v>0.96309458466290199</v>
      </c>
    </row>
    <row r="251" spans="1:7" ht="51" x14ac:dyDescent="0.2">
      <c r="A251" s="4" t="s">
        <v>219</v>
      </c>
      <c r="B251" s="5" t="s">
        <v>220</v>
      </c>
      <c r="C251" s="4" t="s">
        <v>101</v>
      </c>
      <c r="D251" s="5" t="s">
        <v>102</v>
      </c>
      <c r="E251" s="7">
        <v>16</v>
      </c>
      <c r="F251" s="7">
        <v>16</v>
      </c>
      <c r="G251" s="9">
        <f t="shared" si="4"/>
        <v>1</v>
      </c>
    </row>
    <row r="252" spans="1:7" ht="38.25" x14ac:dyDescent="0.2">
      <c r="A252" s="4" t="s">
        <v>221</v>
      </c>
      <c r="B252" s="5" t="s">
        <v>222</v>
      </c>
      <c r="C252" s="4"/>
      <c r="D252" s="5"/>
      <c r="E252" s="7">
        <f>SUM(E253:E254)</f>
        <v>691.19999999999993</v>
      </c>
      <c r="F252" s="7">
        <f>SUM(F253:F254)</f>
        <v>657.87</v>
      </c>
      <c r="G252" s="9">
        <f t="shared" si="4"/>
        <v>0.95177951388888904</v>
      </c>
    </row>
    <row r="253" spans="1:7" ht="38.25" hidden="1" x14ac:dyDescent="0.2">
      <c r="A253" s="24" t="s">
        <v>221</v>
      </c>
      <c r="B253" s="25" t="s">
        <v>222</v>
      </c>
      <c r="C253" s="24" t="s">
        <v>13</v>
      </c>
      <c r="D253" s="25" t="s">
        <v>14</v>
      </c>
      <c r="E253" s="26">
        <v>49.9</v>
      </c>
      <c r="F253" s="26">
        <v>43.71</v>
      </c>
      <c r="G253" s="27">
        <f t="shared" si="4"/>
        <v>0.87595190380761523</v>
      </c>
    </row>
    <row r="254" spans="1:7" ht="38.25" hidden="1" x14ac:dyDescent="0.2">
      <c r="A254" s="24" t="s">
        <v>221</v>
      </c>
      <c r="B254" s="25" t="s">
        <v>222</v>
      </c>
      <c r="C254" s="24" t="s">
        <v>15</v>
      </c>
      <c r="D254" s="25" t="s">
        <v>16</v>
      </c>
      <c r="E254" s="26">
        <v>641.29999999999995</v>
      </c>
      <c r="F254" s="26">
        <v>614.16</v>
      </c>
      <c r="G254" s="27">
        <f t="shared" si="4"/>
        <v>0.95767971308280053</v>
      </c>
    </row>
    <row r="255" spans="1:7" ht="51" x14ac:dyDescent="0.2">
      <c r="A255" s="4" t="s">
        <v>223</v>
      </c>
      <c r="B255" s="5" t="s">
        <v>224</v>
      </c>
      <c r="C255" s="4" t="s">
        <v>101</v>
      </c>
      <c r="D255" s="5" t="s">
        <v>102</v>
      </c>
      <c r="E255" s="7">
        <v>153.19999999999999</v>
      </c>
      <c r="F255" s="7">
        <v>153.19999999999999</v>
      </c>
      <c r="G255" s="9">
        <f t="shared" si="4"/>
        <v>1</v>
      </c>
    </row>
    <row r="256" spans="1:7" ht="25.5" x14ac:dyDescent="0.2">
      <c r="A256" s="4" t="s">
        <v>225</v>
      </c>
      <c r="B256" s="5" t="s">
        <v>226</v>
      </c>
      <c r="C256" s="4" t="s">
        <v>15</v>
      </c>
      <c r="D256" s="5" t="s">
        <v>16</v>
      </c>
      <c r="E256" s="7">
        <v>627</v>
      </c>
      <c r="F256" s="7">
        <v>627</v>
      </c>
      <c r="G256" s="9">
        <f t="shared" si="4"/>
        <v>1</v>
      </c>
    </row>
    <row r="257" spans="1:7" ht="38.25" x14ac:dyDescent="0.2">
      <c r="A257" s="4" t="s">
        <v>227</v>
      </c>
      <c r="B257" s="5" t="s">
        <v>228</v>
      </c>
      <c r="C257" s="4" t="s">
        <v>15</v>
      </c>
      <c r="D257" s="5" t="s">
        <v>16</v>
      </c>
      <c r="E257" s="7">
        <v>547.5</v>
      </c>
      <c r="F257" s="7">
        <v>274.38</v>
      </c>
      <c r="G257" s="9">
        <f t="shared" si="4"/>
        <v>0.50115068493150683</v>
      </c>
    </row>
    <row r="258" spans="1:7" ht="38.25" x14ac:dyDescent="0.2">
      <c r="A258" s="4" t="s">
        <v>229</v>
      </c>
      <c r="B258" s="5" t="s">
        <v>230</v>
      </c>
      <c r="C258" s="4" t="s">
        <v>15</v>
      </c>
      <c r="D258" s="5" t="s">
        <v>16</v>
      </c>
      <c r="E258" s="7">
        <v>60</v>
      </c>
      <c r="F258" s="7">
        <v>60</v>
      </c>
      <c r="G258" s="9">
        <f t="shared" si="4"/>
        <v>1</v>
      </c>
    </row>
    <row r="259" spans="1:7" ht="38.25" x14ac:dyDescent="0.2">
      <c r="A259" s="4" t="s">
        <v>231</v>
      </c>
      <c r="B259" s="5" t="s">
        <v>232</v>
      </c>
      <c r="C259" s="4" t="s">
        <v>15</v>
      </c>
      <c r="D259" s="5" t="s">
        <v>16</v>
      </c>
      <c r="E259" s="7">
        <v>48937.11</v>
      </c>
      <c r="F259" s="7">
        <v>48937.11</v>
      </c>
      <c r="G259" s="9">
        <f t="shared" si="4"/>
        <v>1</v>
      </c>
    </row>
    <row r="260" spans="1:7" ht="38.25" x14ac:dyDescent="0.2">
      <c r="A260" s="4" t="s">
        <v>233</v>
      </c>
      <c r="B260" s="5" t="s">
        <v>234</v>
      </c>
      <c r="C260" s="4" t="s">
        <v>15</v>
      </c>
      <c r="D260" s="5" t="s">
        <v>16</v>
      </c>
      <c r="E260" s="7">
        <v>676.34</v>
      </c>
      <c r="F260" s="7">
        <v>676.34</v>
      </c>
      <c r="G260" s="9">
        <f t="shared" si="4"/>
        <v>1</v>
      </c>
    </row>
    <row r="261" spans="1:7" ht="38.25" x14ac:dyDescent="0.2">
      <c r="A261" s="4" t="s">
        <v>235</v>
      </c>
      <c r="B261" s="5" t="s">
        <v>236</v>
      </c>
      <c r="C261" s="4"/>
      <c r="D261" s="5"/>
      <c r="E261" s="7">
        <f>SUM(E262:E267)</f>
        <v>2097.96</v>
      </c>
      <c r="F261" s="7">
        <f>SUM(F262:F267)</f>
        <v>2046.3899999999999</v>
      </c>
      <c r="G261" s="9">
        <f t="shared" si="4"/>
        <v>0.97541897843619507</v>
      </c>
    </row>
    <row r="262" spans="1:7" ht="38.25" hidden="1" x14ac:dyDescent="0.2">
      <c r="A262" s="24" t="s">
        <v>235</v>
      </c>
      <c r="B262" s="25" t="s">
        <v>236</v>
      </c>
      <c r="C262" s="24" t="s">
        <v>31</v>
      </c>
      <c r="D262" s="25" t="s">
        <v>10</v>
      </c>
      <c r="E262" s="26">
        <v>1374.66</v>
      </c>
      <c r="F262" s="26">
        <v>1330.27</v>
      </c>
      <c r="G262" s="27">
        <f t="shared" si="4"/>
        <v>0.96770837879912119</v>
      </c>
    </row>
    <row r="263" spans="1:7" ht="38.25" hidden="1" x14ac:dyDescent="0.2">
      <c r="A263" s="24" t="s">
        <v>235</v>
      </c>
      <c r="B263" s="25" t="s">
        <v>236</v>
      </c>
      <c r="C263" s="24" t="s">
        <v>32</v>
      </c>
      <c r="D263" s="25" t="s">
        <v>12</v>
      </c>
      <c r="E263" s="26">
        <v>0.24</v>
      </c>
      <c r="F263" s="26">
        <v>0.23</v>
      </c>
      <c r="G263" s="27">
        <f t="shared" si="4"/>
        <v>0.95833333333333337</v>
      </c>
    </row>
    <row r="264" spans="1:7" ht="38.25" hidden="1" x14ac:dyDescent="0.2">
      <c r="A264" s="24" t="s">
        <v>235</v>
      </c>
      <c r="B264" s="25" t="s">
        <v>236</v>
      </c>
      <c r="C264" s="24" t="s">
        <v>13</v>
      </c>
      <c r="D264" s="25" t="s">
        <v>14</v>
      </c>
      <c r="E264" s="26">
        <v>285.32</v>
      </c>
      <c r="F264" s="26">
        <v>284.56</v>
      </c>
      <c r="G264" s="27">
        <f t="shared" si="4"/>
        <v>0.99733632412729567</v>
      </c>
    </row>
    <row r="265" spans="1:7" ht="38.25" hidden="1" x14ac:dyDescent="0.2">
      <c r="A265" s="24" t="s">
        <v>235</v>
      </c>
      <c r="B265" s="25" t="s">
        <v>236</v>
      </c>
      <c r="C265" s="24" t="s">
        <v>15</v>
      </c>
      <c r="D265" s="25" t="s">
        <v>16</v>
      </c>
      <c r="E265" s="26">
        <v>432.74</v>
      </c>
      <c r="F265" s="26">
        <v>429.23</v>
      </c>
      <c r="G265" s="27">
        <f t="shared" si="4"/>
        <v>0.99188889402412539</v>
      </c>
    </row>
    <row r="266" spans="1:7" ht="38.25" hidden="1" x14ac:dyDescent="0.2">
      <c r="A266" s="24" t="s">
        <v>235</v>
      </c>
      <c r="B266" s="25" t="s">
        <v>236</v>
      </c>
      <c r="C266" s="24" t="s">
        <v>17</v>
      </c>
      <c r="D266" s="25" t="s">
        <v>18</v>
      </c>
      <c r="E266" s="26">
        <v>2.1</v>
      </c>
      <c r="F266" s="26">
        <v>2.1</v>
      </c>
      <c r="G266" s="27">
        <f t="shared" si="4"/>
        <v>1</v>
      </c>
    </row>
    <row r="267" spans="1:7" ht="38.25" hidden="1" x14ac:dyDescent="0.2">
      <c r="A267" s="24" t="s">
        <v>235</v>
      </c>
      <c r="B267" s="25" t="s">
        <v>236</v>
      </c>
      <c r="C267" s="24" t="s">
        <v>19</v>
      </c>
      <c r="D267" s="25" t="s">
        <v>20</v>
      </c>
      <c r="E267" s="26">
        <v>2.9</v>
      </c>
      <c r="F267" s="26">
        <v>0</v>
      </c>
      <c r="G267" s="27">
        <f t="shared" si="4"/>
        <v>0</v>
      </c>
    </row>
    <row r="268" spans="1:7" ht="38.25" x14ac:dyDescent="0.2">
      <c r="A268" s="4" t="s">
        <v>237</v>
      </c>
      <c r="B268" s="5" t="s">
        <v>238</v>
      </c>
      <c r="C268" s="4" t="s">
        <v>15</v>
      </c>
      <c r="D268" s="5" t="s">
        <v>16</v>
      </c>
      <c r="E268" s="7">
        <v>974.8</v>
      </c>
      <c r="F268" s="7">
        <v>974.8</v>
      </c>
      <c r="G268" s="9">
        <f t="shared" si="4"/>
        <v>1</v>
      </c>
    </row>
    <row r="269" spans="1:7" ht="38.25" x14ac:dyDescent="0.2">
      <c r="A269" s="4" t="s">
        <v>212</v>
      </c>
      <c r="B269" s="5" t="s">
        <v>213</v>
      </c>
      <c r="C269" s="4" t="s">
        <v>15</v>
      </c>
      <c r="D269" s="5" t="s">
        <v>16</v>
      </c>
      <c r="E269" s="7">
        <v>1240</v>
      </c>
      <c r="F269" s="7">
        <v>1240</v>
      </c>
      <c r="G269" s="9">
        <f t="shared" si="4"/>
        <v>1</v>
      </c>
    </row>
    <row r="270" spans="1:7" ht="25.5" x14ac:dyDescent="0.2">
      <c r="A270" s="4" t="s">
        <v>214</v>
      </c>
      <c r="B270" s="5" t="s">
        <v>215</v>
      </c>
      <c r="C270" s="4" t="s">
        <v>15</v>
      </c>
      <c r="D270" s="5" t="s">
        <v>16</v>
      </c>
      <c r="E270" s="7">
        <v>133.69999999999999</v>
      </c>
      <c r="F270" s="7">
        <v>133.69999999999999</v>
      </c>
      <c r="G270" s="9">
        <f t="shared" si="4"/>
        <v>1</v>
      </c>
    </row>
    <row r="271" spans="1:7" ht="25.5" x14ac:dyDescent="0.2">
      <c r="A271" s="4" t="s">
        <v>99</v>
      </c>
      <c r="B271" s="5" t="s">
        <v>100</v>
      </c>
      <c r="C271" s="4" t="s">
        <v>15</v>
      </c>
      <c r="D271" s="5" t="s">
        <v>16</v>
      </c>
      <c r="E271" s="7">
        <v>25</v>
      </c>
      <c r="F271" s="7">
        <v>25</v>
      </c>
      <c r="G271" s="9">
        <f t="shared" si="4"/>
        <v>1</v>
      </c>
    </row>
    <row r="272" spans="1:7" ht="76.5" x14ac:dyDescent="0.2">
      <c r="A272" s="4" t="s">
        <v>103</v>
      </c>
      <c r="B272" s="5" t="s">
        <v>104</v>
      </c>
      <c r="C272" s="4" t="s">
        <v>15</v>
      </c>
      <c r="D272" s="5" t="s">
        <v>16</v>
      </c>
      <c r="E272" s="7">
        <v>85.4</v>
      </c>
      <c r="F272" s="7">
        <v>73</v>
      </c>
      <c r="G272" s="9">
        <f t="shared" si="4"/>
        <v>0.85480093676814983</v>
      </c>
    </row>
    <row r="273" spans="1:7" ht="51" x14ac:dyDescent="0.2">
      <c r="A273" s="4" t="s">
        <v>239</v>
      </c>
      <c r="B273" s="5" t="s">
        <v>240</v>
      </c>
      <c r="C273" s="4" t="s">
        <v>15</v>
      </c>
      <c r="D273" s="5" t="s">
        <v>16</v>
      </c>
      <c r="E273" s="7">
        <v>18.38</v>
      </c>
      <c r="F273" s="7">
        <v>18.350000000000001</v>
      </c>
      <c r="G273" s="9">
        <f t="shared" si="4"/>
        <v>0.99836779107725804</v>
      </c>
    </row>
    <row r="274" spans="1:7" ht="25.5" x14ac:dyDescent="0.2">
      <c r="A274" s="4"/>
      <c r="B274" s="11" t="s">
        <v>546</v>
      </c>
      <c r="C274" s="4"/>
      <c r="D274" s="5"/>
      <c r="E274" s="30">
        <f>E275+E279</f>
        <v>1431</v>
      </c>
      <c r="F274" s="30">
        <f>F275+F279</f>
        <v>1336.82</v>
      </c>
      <c r="G274" s="17">
        <f t="shared" ref="G274:G326" si="6">F274/E274</f>
        <v>0.9341858839972047</v>
      </c>
    </row>
    <row r="275" spans="1:7" ht="25.5" x14ac:dyDescent="0.2">
      <c r="A275" s="4" t="s">
        <v>188</v>
      </c>
      <c r="B275" s="5" t="s">
        <v>189</v>
      </c>
      <c r="C275" s="4"/>
      <c r="D275" s="5"/>
      <c r="E275" s="7">
        <f>SUM(E276:E278)</f>
        <v>996</v>
      </c>
      <c r="F275" s="7">
        <f>SUM(F276:F278)</f>
        <v>942.25</v>
      </c>
      <c r="G275" s="9">
        <f t="shared" si="6"/>
        <v>0.94603413654618473</v>
      </c>
    </row>
    <row r="276" spans="1:7" ht="25.5" hidden="1" x14ac:dyDescent="0.2">
      <c r="A276" s="24" t="s">
        <v>188</v>
      </c>
      <c r="B276" s="25" t="s">
        <v>189</v>
      </c>
      <c r="C276" s="24" t="s">
        <v>9</v>
      </c>
      <c r="D276" s="25" t="s">
        <v>10</v>
      </c>
      <c r="E276" s="26">
        <v>699</v>
      </c>
      <c r="F276" s="26">
        <v>681.95</v>
      </c>
      <c r="G276" s="9">
        <f t="shared" si="6"/>
        <v>0.97560801144492137</v>
      </c>
    </row>
    <row r="277" spans="1:7" ht="25.5" hidden="1" x14ac:dyDescent="0.2">
      <c r="A277" s="24" t="s">
        <v>188</v>
      </c>
      <c r="B277" s="25" t="s">
        <v>189</v>
      </c>
      <c r="C277" s="24" t="s">
        <v>13</v>
      </c>
      <c r="D277" s="25" t="s">
        <v>14</v>
      </c>
      <c r="E277" s="26">
        <v>112.61</v>
      </c>
      <c r="F277" s="26">
        <v>97.32</v>
      </c>
      <c r="G277" s="9">
        <f t="shared" si="6"/>
        <v>0.86422164994227857</v>
      </c>
    </row>
    <row r="278" spans="1:7" ht="25.5" hidden="1" x14ac:dyDescent="0.2">
      <c r="A278" s="24" t="s">
        <v>188</v>
      </c>
      <c r="B278" s="25" t="s">
        <v>189</v>
      </c>
      <c r="C278" s="24" t="s">
        <v>15</v>
      </c>
      <c r="D278" s="25" t="s">
        <v>16</v>
      </c>
      <c r="E278" s="26">
        <v>184.39</v>
      </c>
      <c r="F278" s="26">
        <v>162.97999999999999</v>
      </c>
      <c r="G278" s="9">
        <f t="shared" si="6"/>
        <v>0.88388741254948755</v>
      </c>
    </row>
    <row r="279" spans="1:7" ht="38.25" x14ac:dyDescent="0.2">
      <c r="A279" s="4" t="s">
        <v>190</v>
      </c>
      <c r="B279" s="5" t="s">
        <v>191</v>
      </c>
      <c r="C279" s="4"/>
      <c r="D279" s="5"/>
      <c r="E279" s="7">
        <f>SUM(E280:E283)</f>
        <v>435</v>
      </c>
      <c r="F279" s="7">
        <f>SUM(F280:F283)</f>
        <v>394.56999999999994</v>
      </c>
      <c r="G279" s="9">
        <f t="shared" si="6"/>
        <v>0.90705747126436764</v>
      </c>
    </row>
    <row r="280" spans="1:7" ht="38.25" hidden="1" x14ac:dyDescent="0.2">
      <c r="A280" s="24" t="s">
        <v>190</v>
      </c>
      <c r="B280" s="25" t="s">
        <v>191</v>
      </c>
      <c r="C280" s="24" t="s">
        <v>9</v>
      </c>
      <c r="D280" s="25" t="s">
        <v>10</v>
      </c>
      <c r="E280" s="26">
        <v>395</v>
      </c>
      <c r="F280" s="26">
        <v>356.5</v>
      </c>
      <c r="G280" s="27">
        <f t="shared" si="6"/>
        <v>0.90253164556962029</v>
      </c>
    </row>
    <row r="281" spans="1:7" ht="38.25" hidden="1" x14ac:dyDescent="0.2">
      <c r="A281" s="24" t="s">
        <v>190</v>
      </c>
      <c r="B281" s="25" t="s">
        <v>191</v>
      </c>
      <c r="C281" s="24" t="s">
        <v>11</v>
      </c>
      <c r="D281" s="25" t="s">
        <v>12</v>
      </c>
      <c r="E281" s="26">
        <v>0.4</v>
      </c>
      <c r="F281" s="26">
        <v>0.34</v>
      </c>
      <c r="G281" s="27">
        <f t="shared" si="6"/>
        <v>0.85</v>
      </c>
    </row>
    <row r="282" spans="1:7" ht="38.25" hidden="1" x14ac:dyDescent="0.2">
      <c r="A282" s="24" t="s">
        <v>190</v>
      </c>
      <c r="B282" s="25" t="s">
        <v>191</v>
      </c>
      <c r="C282" s="24" t="s">
        <v>13</v>
      </c>
      <c r="D282" s="25" t="s">
        <v>14</v>
      </c>
      <c r="E282" s="26">
        <v>8</v>
      </c>
      <c r="F282" s="26">
        <v>6.95</v>
      </c>
      <c r="G282" s="27">
        <f t="shared" si="6"/>
        <v>0.86875000000000002</v>
      </c>
    </row>
    <row r="283" spans="1:7" ht="38.25" hidden="1" x14ac:dyDescent="0.2">
      <c r="A283" s="24" t="s">
        <v>190</v>
      </c>
      <c r="B283" s="25" t="s">
        <v>191</v>
      </c>
      <c r="C283" s="24" t="s">
        <v>15</v>
      </c>
      <c r="D283" s="25" t="s">
        <v>16</v>
      </c>
      <c r="E283" s="26">
        <v>31.6</v>
      </c>
      <c r="F283" s="26">
        <v>30.78</v>
      </c>
      <c r="G283" s="27">
        <f t="shared" si="6"/>
        <v>0.97405063291139238</v>
      </c>
    </row>
    <row r="284" spans="1:7" s="10" customFormat="1" ht="25.5" x14ac:dyDescent="0.2">
      <c r="A284" s="31" t="s">
        <v>1</v>
      </c>
      <c r="B284" s="32" t="s">
        <v>241</v>
      </c>
      <c r="C284" s="31" t="s">
        <v>1</v>
      </c>
      <c r="D284" s="32" t="s">
        <v>1</v>
      </c>
      <c r="E284" s="33">
        <f>E288+E289+E292+E299+E300+E304+E305+E306+E307+E308+E316+E317+E318+E319+E322+E323+E324+E328+E333</f>
        <v>66139.259999999995</v>
      </c>
      <c r="F284" s="33">
        <f>F288+F289+F292+F299+F300+F304+F305+F306+F307+F308+F316+F317+F318+F319+F322+F323+F324+F328+F333</f>
        <v>61547.560000000005</v>
      </c>
      <c r="G284" s="34">
        <f t="shared" si="6"/>
        <v>0.93057527405054141</v>
      </c>
    </row>
    <row r="285" spans="1:7" s="13" customFormat="1" ht="25.5" x14ac:dyDescent="0.2">
      <c r="A285" s="12"/>
      <c r="B285" s="14" t="s">
        <v>542</v>
      </c>
      <c r="C285" s="12"/>
      <c r="D285" s="14"/>
      <c r="E285" s="15">
        <f>E287</f>
        <v>64664.78</v>
      </c>
      <c r="F285" s="15">
        <f>F287</f>
        <v>60372.959999999999</v>
      </c>
      <c r="G285" s="17">
        <f t="shared" si="6"/>
        <v>0.93362971311431042</v>
      </c>
    </row>
    <row r="286" spans="1:7" s="13" customFormat="1" x14ac:dyDescent="0.2">
      <c r="A286" s="12"/>
      <c r="B286" s="14" t="s">
        <v>543</v>
      </c>
      <c r="C286" s="12"/>
      <c r="D286" s="14"/>
      <c r="E286" s="15"/>
      <c r="F286" s="16"/>
      <c r="G286" s="17"/>
    </row>
    <row r="287" spans="1:7" s="13" customFormat="1" ht="16.5" customHeight="1" x14ac:dyDescent="0.2">
      <c r="A287" s="12"/>
      <c r="B287" s="14" t="s">
        <v>544</v>
      </c>
      <c r="C287" s="12"/>
      <c r="D287" s="14"/>
      <c r="E287" s="15">
        <v>64664.78</v>
      </c>
      <c r="F287" s="16">
        <v>60372.959999999999</v>
      </c>
      <c r="G287" s="17">
        <f t="shared" si="6"/>
        <v>0.93362971311431042</v>
      </c>
    </row>
    <row r="288" spans="1:7" ht="25.5" x14ac:dyDescent="0.2">
      <c r="A288" s="4" t="s">
        <v>35</v>
      </c>
      <c r="B288" s="5" t="s">
        <v>36</v>
      </c>
      <c r="C288" s="4" t="s">
        <v>15</v>
      </c>
      <c r="D288" s="5" t="s">
        <v>16</v>
      </c>
      <c r="E288" s="7">
        <f>242.76-121.32</f>
        <v>121.44</v>
      </c>
      <c r="F288" s="7">
        <v>121.38</v>
      </c>
      <c r="G288" s="9">
        <f t="shared" si="6"/>
        <v>0.99950592885375489</v>
      </c>
    </row>
    <row r="289" spans="1:7" ht="25.5" x14ac:dyDescent="0.2">
      <c r="A289" s="18" t="s">
        <v>85</v>
      </c>
      <c r="B289" s="19" t="s">
        <v>86</v>
      </c>
      <c r="C289" s="4"/>
      <c r="D289" s="5"/>
      <c r="E289" s="7">
        <f>SUM(E290:E291)</f>
        <v>789</v>
      </c>
      <c r="F289" s="7">
        <f>SUM(F290:F291)</f>
        <v>191</v>
      </c>
      <c r="G289" s="9">
        <f t="shared" si="6"/>
        <v>0.24207858048162231</v>
      </c>
    </row>
    <row r="290" spans="1:7" ht="25.5" hidden="1" x14ac:dyDescent="0.2">
      <c r="A290" s="24" t="s">
        <v>85</v>
      </c>
      <c r="B290" s="25" t="s">
        <v>86</v>
      </c>
      <c r="C290" s="24" t="s">
        <v>15</v>
      </c>
      <c r="D290" s="25" t="s">
        <v>16</v>
      </c>
      <c r="E290" s="26">
        <v>726</v>
      </c>
      <c r="F290" s="26">
        <v>191</v>
      </c>
      <c r="G290" s="9">
        <f t="shared" si="6"/>
        <v>0.26308539944903581</v>
      </c>
    </row>
    <row r="291" spans="1:7" ht="38.25" hidden="1" x14ac:dyDescent="0.2">
      <c r="A291" s="24" t="s">
        <v>85</v>
      </c>
      <c r="B291" s="25" t="s">
        <v>86</v>
      </c>
      <c r="C291" s="24" t="s">
        <v>101</v>
      </c>
      <c r="D291" s="25" t="s">
        <v>102</v>
      </c>
      <c r="E291" s="26">
        <v>63</v>
      </c>
      <c r="F291" s="26">
        <v>0</v>
      </c>
      <c r="G291" s="9">
        <f t="shared" si="6"/>
        <v>0</v>
      </c>
    </row>
    <row r="292" spans="1:7" ht="51" x14ac:dyDescent="0.2">
      <c r="A292" s="18" t="s">
        <v>242</v>
      </c>
      <c r="B292" s="19" t="s">
        <v>243</v>
      </c>
      <c r="C292" s="4"/>
      <c r="D292" s="5"/>
      <c r="E292" s="7">
        <f>SUM(E293:E298)</f>
        <v>6989.82</v>
      </c>
      <c r="F292" s="7">
        <f>SUM(F293:F298)</f>
        <v>6570.0499999999993</v>
      </c>
      <c r="G292" s="9">
        <f t="shared" si="6"/>
        <v>0.9399455207716364</v>
      </c>
    </row>
    <row r="293" spans="1:7" ht="51" hidden="1" x14ac:dyDescent="0.2">
      <c r="A293" s="24" t="s">
        <v>242</v>
      </c>
      <c r="B293" s="25" t="s">
        <v>243</v>
      </c>
      <c r="C293" s="24" t="s">
        <v>9</v>
      </c>
      <c r="D293" s="25" t="s">
        <v>10</v>
      </c>
      <c r="E293" s="26">
        <v>5635.3</v>
      </c>
      <c r="F293" s="26">
        <v>5574.45</v>
      </c>
      <c r="G293" s="27">
        <f t="shared" si="6"/>
        <v>0.98920199456994296</v>
      </c>
    </row>
    <row r="294" spans="1:7" ht="51" hidden="1" x14ac:dyDescent="0.2">
      <c r="A294" s="24" t="s">
        <v>242</v>
      </c>
      <c r="B294" s="25" t="s">
        <v>243</v>
      </c>
      <c r="C294" s="24" t="s">
        <v>11</v>
      </c>
      <c r="D294" s="25" t="s">
        <v>12</v>
      </c>
      <c r="E294" s="26">
        <v>0.91</v>
      </c>
      <c r="F294" s="26">
        <v>0.9</v>
      </c>
      <c r="G294" s="27">
        <f t="shared" si="6"/>
        <v>0.98901098901098905</v>
      </c>
    </row>
    <row r="295" spans="1:7" ht="51" hidden="1" x14ac:dyDescent="0.2">
      <c r="A295" s="24" t="s">
        <v>242</v>
      </c>
      <c r="B295" s="25" t="s">
        <v>243</v>
      </c>
      <c r="C295" s="24" t="s">
        <v>13</v>
      </c>
      <c r="D295" s="25" t="s">
        <v>14</v>
      </c>
      <c r="E295" s="26">
        <v>524.04999999999995</v>
      </c>
      <c r="F295" s="26">
        <v>191.41</v>
      </c>
      <c r="G295" s="27">
        <f t="shared" si="6"/>
        <v>0.36525140730846295</v>
      </c>
    </row>
    <row r="296" spans="1:7" ht="51" hidden="1" x14ac:dyDescent="0.2">
      <c r="A296" s="24" t="s">
        <v>242</v>
      </c>
      <c r="B296" s="25" t="s">
        <v>243</v>
      </c>
      <c r="C296" s="24" t="s">
        <v>15</v>
      </c>
      <c r="D296" s="25" t="s">
        <v>16</v>
      </c>
      <c r="E296" s="26">
        <v>631.53</v>
      </c>
      <c r="F296" s="26">
        <v>605.29</v>
      </c>
      <c r="G296" s="27">
        <f t="shared" si="6"/>
        <v>0.9584501132171076</v>
      </c>
    </row>
    <row r="297" spans="1:7" ht="89.25" hidden="1" x14ac:dyDescent="0.2">
      <c r="A297" s="24" t="s">
        <v>242</v>
      </c>
      <c r="B297" s="25" t="s">
        <v>243</v>
      </c>
      <c r="C297" s="24" t="s">
        <v>27</v>
      </c>
      <c r="D297" s="28" t="s">
        <v>28</v>
      </c>
      <c r="E297" s="26">
        <v>159.22999999999999</v>
      </c>
      <c r="F297" s="26">
        <v>159.22999999999999</v>
      </c>
      <c r="G297" s="27">
        <f t="shared" si="6"/>
        <v>1</v>
      </c>
    </row>
    <row r="298" spans="1:7" ht="51" hidden="1" x14ac:dyDescent="0.2">
      <c r="A298" s="24" t="s">
        <v>242</v>
      </c>
      <c r="B298" s="25" t="s">
        <v>243</v>
      </c>
      <c r="C298" s="24" t="s">
        <v>17</v>
      </c>
      <c r="D298" s="25" t="s">
        <v>18</v>
      </c>
      <c r="E298" s="26">
        <v>38.799999999999997</v>
      </c>
      <c r="F298" s="26">
        <v>38.770000000000003</v>
      </c>
      <c r="G298" s="27">
        <f t="shared" si="6"/>
        <v>0.99922680412371145</v>
      </c>
    </row>
    <row r="299" spans="1:7" ht="51" x14ac:dyDescent="0.2">
      <c r="A299" s="4" t="s">
        <v>244</v>
      </c>
      <c r="B299" s="5" t="s">
        <v>245</v>
      </c>
      <c r="C299" s="4" t="s">
        <v>101</v>
      </c>
      <c r="D299" s="5" t="s">
        <v>102</v>
      </c>
      <c r="E299" s="7">
        <v>1122.3</v>
      </c>
      <c r="F299" s="7">
        <v>0</v>
      </c>
      <c r="G299" s="9">
        <f t="shared" si="6"/>
        <v>0</v>
      </c>
    </row>
    <row r="300" spans="1:7" ht="38.25" x14ac:dyDescent="0.2">
      <c r="A300" s="18" t="s">
        <v>246</v>
      </c>
      <c r="B300" s="19" t="s">
        <v>247</v>
      </c>
      <c r="C300" s="4"/>
      <c r="D300" s="5"/>
      <c r="E300" s="7">
        <f>SUM(E301:E303)</f>
        <v>513.19000000000005</v>
      </c>
      <c r="F300" s="7">
        <f>SUM(F301:F303)</f>
        <v>424.12</v>
      </c>
      <c r="G300" s="9">
        <f t="shared" si="6"/>
        <v>0.82643855102398711</v>
      </c>
    </row>
    <row r="301" spans="1:7" ht="38.25" hidden="1" x14ac:dyDescent="0.2">
      <c r="A301" s="24" t="s">
        <v>246</v>
      </c>
      <c r="B301" s="25" t="s">
        <v>247</v>
      </c>
      <c r="C301" s="24" t="s">
        <v>13</v>
      </c>
      <c r="D301" s="25" t="s">
        <v>14</v>
      </c>
      <c r="E301" s="26">
        <v>40.5</v>
      </c>
      <c r="F301" s="26">
        <v>22.6</v>
      </c>
      <c r="G301" s="27">
        <f t="shared" si="6"/>
        <v>0.55802469135802468</v>
      </c>
    </row>
    <row r="302" spans="1:7" ht="38.25" hidden="1" x14ac:dyDescent="0.2">
      <c r="A302" s="24" t="s">
        <v>246</v>
      </c>
      <c r="B302" s="25" t="s">
        <v>247</v>
      </c>
      <c r="C302" s="24" t="s">
        <v>15</v>
      </c>
      <c r="D302" s="25" t="s">
        <v>16</v>
      </c>
      <c r="E302" s="26">
        <v>455.69</v>
      </c>
      <c r="F302" s="26">
        <v>384.52</v>
      </c>
      <c r="G302" s="27">
        <f t="shared" si="6"/>
        <v>0.84381926309552546</v>
      </c>
    </row>
    <row r="303" spans="1:7" ht="38.25" hidden="1" x14ac:dyDescent="0.2">
      <c r="A303" s="24" t="s">
        <v>246</v>
      </c>
      <c r="B303" s="25" t="s">
        <v>247</v>
      </c>
      <c r="C303" s="24" t="s">
        <v>17</v>
      </c>
      <c r="D303" s="25" t="s">
        <v>18</v>
      </c>
      <c r="E303" s="26">
        <v>17</v>
      </c>
      <c r="F303" s="26">
        <v>17</v>
      </c>
      <c r="G303" s="27">
        <f t="shared" si="6"/>
        <v>1</v>
      </c>
    </row>
    <row r="304" spans="1:7" ht="51" x14ac:dyDescent="0.2">
      <c r="A304" s="4" t="s">
        <v>248</v>
      </c>
      <c r="B304" s="5" t="s">
        <v>249</v>
      </c>
      <c r="C304" s="4" t="s">
        <v>101</v>
      </c>
      <c r="D304" s="5" t="s">
        <v>102</v>
      </c>
      <c r="E304" s="7">
        <v>130.19999999999999</v>
      </c>
      <c r="F304" s="7">
        <v>130.19999999999999</v>
      </c>
      <c r="G304" s="9">
        <f t="shared" si="6"/>
        <v>1</v>
      </c>
    </row>
    <row r="305" spans="1:7" ht="25.5" x14ac:dyDescent="0.2">
      <c r="A305" s="4" t="s">
        <v>250</v>
      </c>
      <c r="B305" s="5" t="s">
        <v>251</v>
      </c>
      <c r="C305" s="4" t="s">
        <v>15</v>
      </c>
      <c r="D305" s="5" t="s">
        <v>16</v>
      </c>
      <c r="E305" s="7">
        <v>1260</v>
      </c>
      <c r="F305" s="7">
        <v>727.59</v>
      </c>
      <c r="G305" s="9">
        <f t="shared" si="6"/>
        <v>0.57745238095238094</v>
      </c>
    </row>
    <row r="306" spans="1:7" ht="38.25" x14ac:dyDescent="0.2">
      <c r="A306" s="4" t="s">
        <v>252</v>
      </c>
      <c r="B306" s="5" t="s">
        <v>253</v>
      </c>
      <c r="C306" s="4" t="s">
        <v>15</v>
      </c>
      <c r="D306" s="5" t="s">
        <v>16</v>
      </c>
      <c r="E306" s="7">
        <v>46414.28</v>
      </c>
      <c r="F306" s="7">
        <v>46414.28</v>
      </c>
      <c r="G306" s="9">
        <f t="shared" si="6"/>
        <v>1</v>
      </c>
    </row>
    <row r="307" spans="1:7" ht="38.25" x14ac:dyDescent="0.2">
      <c r="A307" s="4" t="s">
        <v>254</v>
      </c>
      <c r="B307" s="5" t="s">
        <v>255</v>
      </c>
      <c r="C307" s="4" t="s">
        <v>15</v>
      </c>
      <c r="D307" s="5" t="s">
        <v>16</v>
      </c>
      <c r="E307" s="7">
        <v>2252.41</v>
      </c>
      <c r="F307" s="7">
        <v>2252.4</v>
      </c>
      <c r="G307" s="9">
        <f t="shared" si="6"/>
        <v>0.99999556031095593</v>
      </c>
    </row>
    <row r="308" spans="1:7" ht="38.25" x14ac:dyDescent="0.2">
      <c r="A308" s="18" t="s">
        <v>256</v>
      </c>
      <c r="B308" s="19" t="s">
        <v>257</v>
      </c>
      <c r="C308" s="4"/>
      <c r="D308" s="5"/>
      <c r="E308" s="7">
        <f>SUM(E309:E315)</f>
        <v>2866.56</v>
      </c>
      <c r="F308" s="7">
        <f>SUM(F309:F315)</f>
        <v>2423.9100000000003</v>
      </c>
      <c r="G308" s="9">
        <f t="shared" si="6"/>
        <v>0.84558146349631624</v>
      </c>
    </row>
    <row r="309" spans="1:7" ht="38.25" hidden="1" x14ac:dyDescent="0.2">
      <c r="A309" s="24" t="s">
        <v>256</v>
      </c>
      <c r="B309" s="25" t="s">
        <v>257</v>
      </c>
      <c r="C309" s="24" t="s">
        <v>31</v>
      </c>
      <c r="D309" s="25" t="s">
        <v>10</v>
      </c>
      <c r="E309" s="26">
        <v>2057.16</v>
      </c>
      <c r="F309" s="26">
        <v>1844.73</v>
      </c>
      <c r="G309" s="27">
        <f t="shared" si="6"/>
        <v>0.89673627719769011</v>
      </c>
    </row>
    <row r="310" spans="1:7" ht="38.25" hidden="1" x14ac:dyDescent="0.2">
      <c r="A310" s="24" t="s">
        <v>256</v>
      </c>
      <c r="B310" s="25" t="s">
        <v>257</v>
      </c>
      <c r="C310" s="24" t="s">
        <v>32</v>
      </c>
      <c r="D310" s="25" t="s">
        <v>12</v>
      </c>
      <c r="E310" s="26">
        <v>2.5</v>
      </c>
      <c r="F310" s="26">
        <v>0</v>
      </c>
      <c r="G310" s="27">
        <f t="shared" si="6"/>
        <v>0</v>
      </c>
    </row>
    <row r="311" spans="1:7" ht="38.25" hidden="1" x14ac:dyDescent="0.2">
      <c r="A311" s="24" t="s">
        <v>256</v>
      </c>
      <c r="B311" s="25" t="s">
        <v>257</v>
      </c>
      <c r="C311" s="24" t="s">
        <v>13</v>
      </c>
      <c r="D311" s="25" t="s">
        <v>14</v>
      </c>
      <c r="E311" s="26">
        <v>207</v>
      </c>
      <c r="F311" s="26">
        <v>160.56</v>
      </c>
      <c r="G311" s="27">
        <f t="shared" si="6"/>
        <v>0.77565217391304353</v>
      </c>
    </row>
    <row r="312" spans="1:7" ht="38.25" hidden="1" x14ac:dyDescent="0.2">
      <c r="A312" s="24" t="s">
        <v>256</v>
      </c>
      <c r="B312" s="25" t="s">
        <v>257</v>
      </c>
      <c r="C312" s="24" t="s">
        <v>15</v>
      </c>
      <c r="D312" s="25" t="s">
        <v>16</v>
      </c>
      <c r="E312" s="26">
        <v>593.70000000000005</v>
      </c>
      <c r="F312" s="26">
        <v>413.32</v>
      </c>
      <c r="G312" s="27">
        <f t="shared" si="6"/>
        <v>0.69617652012801068</v>
      </c>
    </row>
    <row r="313" spans="1:7" ht="89.25" hidden="1" x14ac:dyDescent="0.2">
      <c r="A313" s="24" t="s">
        <v>256</v>
      </c>
      <c r="B313" s="25" t="s">
        <v>257</v>
      </c>
      <c r="C313" s="24" t="s">
        <v>27</v>
      </c>
      <c r="D313" s="28" t="s">
        <v>28</v>
      </c>
      <c r="E313" s="26">
        <v>4.1500000000000004</v>
      </c>
      <c r="F313" s="26">
        <v>4.1500000000000004</v>
      </c>
      <c r="G313" s="27">
        <f t="shared" si="6"/>
        <v>1</v>
      </c>
    </row>
    <row r="314" spans="1:7" ht="38.25" hidden="1" x14ac:dyDescent="0.2">
      <c r="A314" s="24" t="s">
        <v>256</v>
      </c>
      <c r="B314" s="25" t="s">
        <v>257</v>
      </c>
      <c r="C314" s="24" t="s">
        <v>17</v>
      </c>
      <c r="D314" s="25" t="s">
        <v>18</v>
      </c>
      <c r="E314" s="26">
        <v>2</v>
      </c>
      <c r="F314" s="26">
        <v>1.1499999999999999</v>
      </c>
      <c r="G314" s="27">
        <f t="shared" si="6"/>
        <v>0.57499999999999996</v>
      </c>
    </row>
    <row r="315" spans="1:7" ht="38.25" hidden="1" x14ac:dyDescent="0.2">
      <c r="A315" s="24" t="s">
        <v>256</v>
      </c>
      <c r="B315" s="25" t="s">
        <v>257</v>
      </c>
      <c r="C315" s="24" t="s">
        <v>19</v>
      </c>
      <c r="D315" s="25" t="s">
        <v>20</v>
      </c>
      <c r="E315" s="26">
        <v>0.05</v>
      </c>
      <c r="F315" s="26">
        <v>0</v>
      </c>
      <c r="G315" s="27">
        <f t="shared" si="6"/>
        <v>0</v>
      </c>
    </row>
    <row r="316" spans="1:7" ht="38.25" x14ac:dyDescent="0.2">
      <c r="A316" s="4" t="s">
        <v>258</v>
      </c>
      <c r="B316" s="5" t="s">
        <v>259</v>
      </c>
      <c r="C316" s="4" t="s">
        <v>15</v>
      </c>
      <c r="D316" s="5" t="s">
        <v>16</v>
      </c>
      <c r="E316" s="7">
        <v>67</v>
      </c>
      <c r="F316" s="7">
        <v>65.47</v>
      </c>
      <c r="G316" s="9">
        <f t="shared" si="6"/>
        <v>0.97716417910447761</v>
      </c>
    </row>
    <row r="317" spans="1:7" ht="38.25" x14ac:dyDescent="0.2">
      <c r="A317" s="4" t="s">
        <v>260</v>
      </c>
      <c r="B317" s="5" t="s">
        <v>261</v>
      </c>
      <c r="C317" s="4" t="s">
        <v>15</v>
      </c>
      <c r="D317" s="5" t="s">
        <v>16</v>
      </c>
      <c r="E317" s="7">
        <v>682.92</v>
      </c>
      <c r="F317" s="7">
        <v>436.33</v>
      </c>
      <c r="G317" s="9">
        <f t="shared" si="6"/>
        <v>0.63891817489603464</v>
      </c>
    </row>
    <row r="318" spans="1:7" ht="38.25" x14ac:dyDescent="0.2">
      <c r="A318" s="4" t="s">
        <v>212</v>
      </c>
      <c r="B318" s="5" t="s">
        <v>213</v>
      </c>
      <c r="C318" s="4" t="s">
        <v>15</v>
      </c>
      <c r="D318" s="5" t="s">
        <v>16</v>
      </c>
      <c r="E318" s="7">
        <v>724</v>
      </c>
      <c r="F318" s="7">
        <v>124.76</v>
      </c>
      <c r="G318" s="9">
        <f t="shared" si="6"/>
        <v>0.17232044198895027</v>
      </c>
    </row>
    <row r="319" spans="1:7" ht="25.5" x14ac:dyDescent="0.2">
      <c r="A319" s="18" t="s">
        <v>214</v>
      </c>
      <c r="B319" s="19" t="s">
        <v>215</v>
      </c>
      <c r="C319" s="4"/>
      <c r="D319" s="5"/>
      <c r="E319" s="7">
        <f>SUM(E320:E321)</f>
        <v>490.14</v>
      </c>
      <c r="F319" s="7">
        <f>SUM(F320:F321)</f>
        <v>359.91</v>
      </c>
      <c r="G319" s="9">
        <f t="shared" si="6"/>
        <v>0.73430040396621377</v>
      </c>
    </row>
    <row r="320" spans="1:7" ht="25.5" hidden="1" x14ac:dyDescent="0.2">
      <c r="A320" s="24" t="s">
        <v>214</v>
      </c>
      <c r="B320" s="25" t="s">
        <v>215</v>
      </c>
      <c r="C320" s="24" t="s">
        <v>15</v>
      </c>
      <c r="D320" s="25" t="s">
        <v>16</v>
      </c>
      <c r="E320" s="26">
        <v>341.39</v>
      </c>
      <c r="F320" s="26">
        <v>246.93</v>
      </c>
      <c r="G320" s="27">
        <f t="shared" si="6"/>
        <v>0.72330765400275354</v>
      </c>
    </row>
    <row r="321" spans="1:7" ht="25.5" hidden="1" x14ac:dyDescent="0.2">
      <c r="A321" s="24" t="s">
        <v>214</v>
      </c>
      <c r="B321" s="25" t="s">
        <v>215</v>
      </c>
      <c r="C321" s="24" t="s">
        <v>17</v>
      </c>
      <c r="D321" s="25" t="s">
        <v>18</v>
      </c>
      <c r="E321" s="26">
        <v>148.75</v>
      </c>
      <c r="F321" s="26">
        <v>112.98</v>
      </c>
      <c r="G321" s="27">
        <f t="shared" si="6"/>
        <v>0.7595294117647059</v>
      </c>
    </row>
    <row r="322" spans="1:7" ht="25.5" x14ac:dyDescent="0.2">
      <c r="A322" s="4" t="s">
        <v>99</v>
      </c>
      <c r="B322" s="5" t="s">
        <v>100</v>
      </c>
      <c r="C322" s="4" t="s">
        <v>15</v>
      </c>
      <c r="D322" s="5" t="s">
        <v>16</v>
      </c>
      <c r="E322" s="7">
        <v>10</v>
      </c>
      <c r="F322" s="7">
        <v>10</v>
      </c>
      <c r="G322" s="9">
        <f t="shared" si="6"/>
        <v>1</v>
      </c>
    </row>
    <row r="323" spans="1:7" ht="76.5" x14ac:dyDescent="0.2">
      <c r="A323" s="4" t="s">
        <v>103</v>
      </c>
      <c r="B323" s="5" t="s">
        <v>104</v>
      </c>
      <c r="C323" s="4" t="s">
        <v>15</v>
      </c>
      <c r="D323" s="5" t="s">
        <v>16</v>
      </c>
      <c r="E323" s="7">
        <v>121.3</v>
      </c>
      <c r="F323" s="7">
        <v>66.17</v>
      </c>
      <c r="G323" s="9">
        <f t="shared" si="6"/>
        <v>0.54550700741962077</v>
      </c>
    </row>
    <row r="324" spans="1:7" ht="51" x14ac:dyDescent="0.2">
      <c r="A324" s="18" t="s">
        <v>239</v>
      </c>
      <c r="B324" s="19" t="s">
        <v>240</v>
      </c>
      <c r="C324" s="4"/>
      <c r="D324" s="5"/>
      <c r="E324" s="7">
        <f>SUM(E325:E326)</f>
        <v>110.22</v>
      </c>
      <c r="F324" s="7">
        <f>SUM(F325:F326)</f>
        <v>55.39</v>
      </c>
      <c r="G324" s="9">
        <f t="shared" si="6"/>
        <v>0.50254037379785887</v>
      </c>
    </row>
    <row r="325" spans="1:7" ht="51" hidden="1" x14ac:dyDescent="0.2">
      <c r="A325" s="24" t="s">
        <v>239</v>
      </c>
      <c r="B325" s="25" t="s">
        <v>240</v>
      </c>
      <c r="C325" s="24" t="s">
        <v>15</v>
      </c>
      <c r="D325" s="25" t="s">
        <v>16</v>
      </c>
      <c r="E325" s="26">
        <v>54.82</v>
      </c>
      <c r="F325" s="26">
        <v>0</v>
      </c>
      <c r="G325" s="27">
        <f t="shared" si="6"/>
        <v>0</v>
      </c>
    </row>
    <row r="326" spans="1:7" ht="51" hidden="1" x14ac:dyDescent="0.2">
      <c r="A326" s="24" t="s">
        <v>239</v>
      </c>
      <c r="B326" s="25" t="s">
        <v>240</v>
      </c>
      <c r="C326" s="24" t="s">
        <v>17</v>
      </c>
      <c r="D326" s="25" t="s">
        <v>18</v>
      </c>
      <c r="E326" s="26">
        <v>55.4</v>
      </c>
      <c r="F326" s="26">
        <v>55.39</v>
      </c>
      <c r="G326" s="27">
        <f t="shared" si="6"/>
        <v>0.99981949458483754</v>
      </c>
    </row>
    <row r="327" spans="1:7" ht="25.5" x14ac:dyDescent="0.2">
      <c r="A327" s="4"/>
      <c r="B327" s="11" t="s">
        <v>546</v>
      </c>
      <c r="C327" s="4"/>
      <c r="D327" s="5"/>
      <c r="E327" s="30">
        <f>E328+E333</f>
        <v>1474.48</v>
      </c>
      <c r="F327" s="30">
        <f>F328+F333</f>
        <v>1174.5999999999999</v>
      </c>
      <c r="G327" s="17">
        <f t="shared" ref="G327:G391" si="7">F327/E327</f>
        <v>0.79661982529434094</v>
      </c>
    </row>
    <row r="328" spans="1:7" ht="25.5" x14ac:dyDescent="0.2">
      <c r="A328" s="18" t="s">
        <v>188</v>
      </c>
      <c r="B328" s="19" t="s">
        <v>189</v>
      </c>
      <c r="C328" s="4"/>
      <c r="D328" s="5"/>
      <c r="E328" s="7">
        <f>SUM(E329:E332)</f>
        <v>1034.3</v>
      </c>
      <c r="F328" s="7">
        <f>SUM(F329:F332)</f>
        <v>853.3599999999999</v>
      </c>
      <c r="G328" s="9">
        <f t="shared" si="7"/>
        <v>0.82506042734216367</v>
      </c>
    </row>
    <row r="329" spans="1:7" ht="25.5" hidden="1" x14ac:dyDescent="0.2">
      <c r="A329" s="24" t="s">
        <v>188</v>
      </c>
      <c r="B329" s="25" t="s">
        <v>189</v>
      </c>
      <c r="C329" s="24" t="s">
        <v>9</v>
      </c>
      <c r="D329" s="25" t="s">
        <v>10</v>
      </c>
      <c r="E329" s="26">
        <v>696.03</v>
      </c>
      <c r="F329" s="26">
        <v>626.85</v>
      </c>
      <c r="G329" s="27">
        <f t="shared" si="7"/>
        <v>0.90060773242532655</v>
      </c>
    </row>
    <row r="330" spans="1:7" ht="25.5" hidden="1" x14ac:dyDescent="0.2">
      <c r="A330" s="24" t="s">
        <v>188</v>
      </c>
      <c r="B330" s="25" t="s">
        <v>189</v>
      </c>
      <c r="C330" s="24" t="s">
        <v>11</v>
      </c>
      <c r="D330" s="25" t="s">
        <v>12</v>
      </c>
      <c r="E330" s="26">
        <v>0.18</v>
      </c>
      <c r="F330" s="26">
        <v>0.17</v>
      </c>
      <c r="G330" s="27">
        <f t="shared" si="7"/>
        <v>0.94444444444444453</v>
      </c>
    </row>
    <row r="331" spans="1:7" ht="25.5" hidden="1" x14ac:dyDescent="0.2">
      <c r="A331" s="24" t="s">
        <v>188</v>
      </c>
      <c r="B331" s="25" t="s">
        <v>189</v>
      </c>
      <c r="C331" s="24" t="s">
        <v>13</v>
      </c>
      <c r="D331" s="25" t="s">
        <v>14</v>
      </c>
      <c r="E331" s="26">
        <v>104.31</v>
      </c>
      <c r="F331" s="26">
        <v>76.790000000000006</v>
      </c>
      <c r="G331" s="27">
        <f t="shared" si="7"/>
        <v>0.73617102866455764</v>
      </c>
    </row>
    <row r="332" spans="1:7" ht="25.5" hidden="1" x14ac:dyDescent="0.2">
      <c r="A332" s="24" t="s">
        <v>188</v>
      </c>
      <c r="B332" s="25" t="s">
        <v>189</v>
      </c>
      <c r="C332" s="24" t="s">
        <v>15</v>
      </c>
      <c r="D332" s="25" t="s">
        <v>16</v>
      </c>
      <c r="E332" s="26">
        <v>233.78</v>
      </c>
      <c r="F332" s="26">
        <v>149.55000000000001</v>
      </c>
      <c r="G332" s="27">
        <f t="shared" si="7"/>
        <v>0.63970399520917109</v>
      </c>
    </row>
    <row r="333" spans="1:7" ht="38.25" x14ac:dyDescent="0.2">
      <c r="A333" s="4" t="s">
        <v>190</v>
      </c>
      <c r="B333" s="5" t="s">
        <v>191</v>
      </c>
      <c r="C333" s="18"/>
      <c r="D333" s="19"/>
      <c r="E333" s="20">
        <f>SUM(E334:E336)</f>
        <v>440.18</v>
      </c>
      <c r="F333" s="20">
        <f>SUM(F334:F336)</f>
        <v>321.23999999999995</v>
      </c>
      <c r="G333" s="9">
        <f t="shared" si="7"/>
        <v>0.72979235767186135</v>
      </c>
    </row>
    <row r="334" spans="1:7" ht="38.25" hidden="1" x14ac:dyDescent="0.2">
      <c r="A334" s="24" t="s">
        <v>190</v>
      </c>
      <c r="B334" s="25" t="s">
        <v>191</v>
      </c>
      <c r="C334" s="24" t="s">
        <v>9</v>
      </c>
      <c r="D334" s="25" t="s">
        <v>10</v>
      </c>
      <c r="E334" s="26">
        <v>376.88</v>
      </c>
      <c r="F334" s="26">
        <v>297.95</v>
      </c>
      <c r="G334" s="27">
        <f t="shared" si="7"/>
        <v>0.7905699426873275</v>
      </c>
    </row>
    <row r="335" spans="1:7" ht="38.25" hidden="1" x14ac:dyDescent="0.2">
      <c r="A335" s="24" t="s">
        <v>190</v>
      </c>
      <c r="B335" s="25" t="s">
        <v>191</v>
      </c>
      <c r="C335" s="24" t="s">
        <v>13</v>
      </c>
      <c r="D335" s="25" t="s">
        <v>14</v>
      </c>
      <c r="E335" s="26">
        <v>16.75</v>
      </c>
      <c r="F335" s="26">
        <v>4.09</v>
      </c>
      <c r="G335" s="27">
        <f t="shared" si="7"/>
        <v>0.24417910447761193</v>
      </c>
    </row>
    <row r="336" spans="1:7" ht="38.25" hidden="1" x14ac:dyDescent="0.2">
      <c r="A336" s="24" t="s">
        <v>190</v>
      </c>
      <c r="B336" s="25" t="s">
        <v>191</v>
      </c>
      <c r="C336" s="24" t="s">
        <v>15</v>
      </c>
      <c r="D336" s="25" t="s">
        <v>16</v>
      </c>
      <c r="E336" s="26">
        <v>46.55</v>
      </c>
      <c r="F336" s="26">
        <v>19.2</v>
      </c>
      <c r="G336" s="27">
        <f t="shared" si="7"/>
        <v>0.41245972073039744</v>
      </c>
    </row>
    <row r="337" spans="1:7" s="10" customFormat="1" ht="25.5" x14ac:dyDescent="0.2">
      <c r="A337" s="31" t="s">
        <v>1</v>
      </c>
      <c r="B337" s="32" t="s">
        <v>262</v>
      </c>
      <c r="C337" s="31" t="s">
        <v>1</v>
      </c>
      <c r="D337" s="32" t="s">
        <v>1</v>
      </c>
      <c r="E337" s="33">
        <f>E341+E345+E351+E352+E356+E357+E361+E362+E363+E364++E369+E370+E371+E372+E373+E374+E376+E380</f>
        <v>64898.04</v>
      </c>
      <c r="F337" s="33">
        <f>F341+F345+F351+F352+F356+F357+F361+F362+F363+F364++F369+F370+F371+F372+F373+F374+F376+F380</f>
        <v>62219.909999999996</v>
      </c>
      <c r="G337" s="34">
        <f t="shared" si="7"/>
        <v>0.95873326836989214</v>
      </c>
    </row>
    <row r="338" spans="1:7" s="13" customFormat="1" ht="25.5" x14ac:dyDescent="0.2">
      <c r="A338" s="12"/>
      <c r="B338" s="14" t="s">
        <v>542</v>
      </c>
      <c r="C338" s="12"/>
      <c r="D338" s="14"/>
      <c r="E338" s="15">
        <f>E340</f>
        <v>63980.94</v>
      </c>
      <c r="F338" s="15">
        <f>F340</f>
        <v>61475.46</v>
      </c>
      <c r="G338" s="17">
        <f t="shared" si="7"/>
        <v>0.96084021272585241</v>
      </c>
    </row>
    <row r="339" spans="1:7" s="13" customFormat="1" x14ac:dyDescent="0.2">
      <c r="A339" s="12"/>
      <c r="B339" s="14" t="s">
        <v>543</v>
      </c>
      <c r="C339" s="12"/>
      <c r="D339" s="14"/>
      <c r="E339" s="15"/>
      <c r="F339" s="16"/>
      <c r="G339" s="17"/>
    </row>
    <row r="340" spans="1:7" s="13" customFormat="1" ht="20.25" customHeight="1" x14ac:dyDescent="0.2">
      <c r="A340" s="12"/>
      <c r="B340" s="14" t="s">
        <v>544</v>
      </c>
      <c r="C340" s="12"/>
      <c r="D340" s="14"/>
      <c r="E340" s="15">
        <v>63980.94</v>
      </c>
      <c r="F340" s="16">
        <v>61475.46</v>
      </c>
      <c r="G340" s="17">
        <f t="shared" si="7"/>
        <v>0.96084021272585241</v>
      </c>
    </row>
    <row r="341" spans="1:7" s="13" customFormat="1" ht="25.5" x14ac:dyDescent="0.2">
      <c r="A341" s="4" t="s">
        <v>85</v>
      </c>
      <c r="B341" s="5" t="s">
        <v>86</v>
      </c>
      <c r="C341" s="12"/>
      <c r="D341" s="14"/>
      <c r="E341" s="20">
        <f>SUM(E342:E344)</f>
        <v>371</v>
      </c>
      <c r="F341" s="23">
        <f>SUM(F342:F344)</f>
        <v>338.5</v>
      </c>
      <c r="G341" s="9">
        <f t="shared" si="7"/>
        <v>0.91239892183288407</v>
      </c>
    </row>
    <row r="342" spans="1:7" ht="25.5" hidden="1" x14ac:dyDescent="0.2">
      <c r="A342" s="24" t="s">
        <v>85</v>
      </c>
      <c r="B342" s="25" t="s">
        <v>86</v>
      </c>
      <c r="C342" s="24" t="s">
        <v>15</v>
      </c>
      <c r="D342" s="25" t="s">
        <v>16</v>
      </c>
      <c r="E342" s="26">
        <v>240</v>
      </c>
      <c r="F342" s="26">
        <v>240</v>
      </c>
      <c r="G342" s="27">
        <f t="shared" si="7"/>
        <v>1</v>
      </c>
    </row>
    <row r="343" spans="1:7" ht="25.5" hidden="1" x14ac:dyDescent="0.2">
      <c r="A343" s="24" t="s">
        <v>85</v>
      </c>
      <c r="B343" s="25" t="s">
        <v>86</v>
      </c>
      <c r="C343" s="24" t="s">
        <v>75</v>
      </c>
      <c r="D343" s="25" t="s">
        <v>76</v>
      </c>
      <c r="E343" s="26">
        <v>68.5</v>
      </c>
      <c r="F343" s="26">
        <v>68.5</v>
      </c>
      <c r="G343" s="27">
        <f t="shared" si="7"/>
        <v>1</v>
      </c>
    </row>
    <row r="344" spans="1:7" ht="38.25" hidden="1" x14ac:dyDescent="0.2">
      <c r="A344" s="24" t="s">
        <v>85</v>
      </c>
      <c r="B344" s="25" t="s">
        <v>86</v>
      </c>
      <c r="C344" s="24" t="s">
        <v>101</v>
      </c>
      <c r="D344" s="25" t="s">
        <v>102</v>
      </c>
      <c r="E344" s="26">
        <v>62.5</v>
      </c>
      <c r="F344" s="26">
        <v>30</v>
      </c>
      <c r="G344" s="27">
        <f>F344/E344</f>
        <v>0.48</v>
      </c>
    </row>
    <row r="345" spans="1:7" ht="51" x14ac:dyDescent="0.2">
      <c r="A345" s="4" t="s">
        <v>263</v>
      </c>
      <c r="B345" s="5" t="s">
        <v>264</v>
      </c>
      <c r="C345" s="4"/>
      <c r="D345" s="5"/>
      <c r="E345" s="7">
        <f>SUM(E346:E350)</f>
        <v>5413.5699999999988</v>
      </c>
      <c r="F345" s="7">
        <f>SUM(F346:F350)</f>
        <v>4367.0299999999988</v>
      </c>
      <c r="G345" s="9">
        <f>F345/E345</f>
        <v>0.80668209702654625</v>
      </c>
    </row>
    <row r="346" spans="1:7" ht="51" hidden="1" x14ac:dyDescent="0.2">
      <c r="A346" s="24" t="s">
        <v>263</v>
      </c>
      <c r="B346" s="25" t="s">
        <v>264</v>
      </c>
      <c r="C346" s="24" t="s">
        <v>9</v>
      </c>
      <c r="D346" s="25" t="s">
        <v>10</v>
      </c>
      <c r="E346" s="26">
        <v>4763.25</v>
      </c>
      <c r="F346" s="26">
        <v>3828.68</v>
      </c>
      <c r="G346" s="27">
        <f t="shared" si="7"/>
        <v>0.80379572770692276</v>
      </c>
    </row>
    <row r="347" spans="1:7" ht="51" hidden="1" x14ac:dyDescent="0.2">
      <c r="A347" s="24" t="s">
        <v>263</v>
      </c>
      <c r="B347" s="25" t="s">
        <v>264</v>
      </c>
      <c r="C347" s="24" t="s">
        <v>13</v>
      </c>
      <c r="D347" s="25" t="s">
        <v>14</v>
      </c>
      <c r="E347" s="26">
        <v>208.28</v>
      </c>
      <c r="F347" s="26">
        <v>186.25</v>
      </c>
      <c r="G347" s="27">
        <f t="shared" si="7"/>
        <v>0.89422892260418663</v>
      </c>
    </row>
    <row r="348" spans="1:7" ht="51" hidden="1" x14ac:dyDescent="0.2">
      <c r="A348" s="24" t="s">
        <v>263</v>
      </c>
      <c r="B348" s="25" t="s">
        <v>264</v>
      </c>
      <c r="C348" s="24" t="s">
        <v>15</v>
      </c>
      <c r="D348" s="25" t="s">
        <v>16</v>
      </c>
      <c r="E348" s="26">
        <v>425.08</v>
      </c>
      <c r="F348" s="26">
        <v>335.14</v>
      </c>
      <c r="G348" s="27">
        <f t="shared" si="7"/>
        <v>0.78841629810859137</v>
      </c>
    </row>
    <row r="349" spans="1:7" ht="89.25" hidden="1" x14ac:dyDescent="0.2">
      <c r="A349" s="24" t="s">
        <v>263</v>
      </c>
      <c r="B349" s="25" t="s">
        <v>264</v>
      </c>
      <c r="C349" s="24" t="s">
        <v>27</v>
      </c>
      <c r="D349" s="28" t="s">
        <v>28</v>
      </c>
      <c r="E349" s="26">
        <v>13.23</v>
      </c>
      <c r="F349" s="26">
        <v>13.23</v>
      </c>
      <c r="G349" s="27">
        <f t="shared" si="7"/>
        <v>1</v>
      </c>
    </row>
    <row r="350" spans="1:7" ht="51" hidden="1" x14ac:dyDescent="0.2">
      <c r="A350" s="24" t="s">
        <v>263</v>
      </c>
      <c r="B350" s="25" t="s">
        <v>264</v>
      </c>
      <c r="C350" s="24" t="s">
        <v>17</v>
      </c>
      <c r="D350" s="25" t="s">
        <v>18</v>
      </c>
      <c r="E350" s="26">
        <v>3.73</v>
      </c>
      <c r="F350" s="26">
        <v>3.73</v>
      </c>
      <c r="G350" s="27">
        <f t="shared" si="7"/>
        <v>1</v>
      </c>
    </row>
    <row r="351" spans="1:7" ht="51" x14ac:dyDescent="0.2">
      <c r="A351" s="4" t="s">
        <v>265</v>
      </c>
      <c r="B351" s="5" t="s">
        <v>266</v>
      </c>
      <c r="C351" s="4" t="s">
        <v>101</v>
      </c>
      <c r="D351" s="5" t="s">
        <v>102</v>
      </c>
      <c r="E351" s="7">
        <v>761.62</v>
      </c>
      <c r="F351" s="7">
        <v>761.62</v>
      </c>
      <c r="G351" s="9">
        <f t="shared" si="7"/>
        <v>1</v>
      </c>
    </row>
    <row r="352" spans="1:7" ht="38.25" x14ac:dyDescent="0.2">
      <c r="A352" s="4" t="s">
        <v>267</v>
      </c>
      <c r="B352" s="5" t="s">
        <v>268</v>
      </c>
      <c r="C352" s="4"/>
      <c r="D352" s="5"/>
      <c r="E352" s="7">
        <f>SUM(E353:E355)</f>
        <v>477.56</v>
      </c>
      <c r="F352" s="7">
        <f>SUM(F353:F355)</f>
        <v>422.69</v>
      </c>
      <c r="G352" s="9">
        <f t="shared" si="7"/>
        <v>0.88510344249937178</v>
      </c>
    </row>
    <row r="353" spans="1:7" ht="38.25" hidden="1" x14ac:dyDescent="0.2">
      <c r="A353" s="24" t="s">
        <v>267</v>
      </c>
      <c r="B353" s="25" t="s">
        <v>268</v>
      </c>
      <c r="C353" s="24" t="s">
        <v>13</v>
      </c>
      <c r="D353" s="25" t="s">
        <v>14</v>
      </c>
      <c r="E353" s="26">
        <v>47.8</v>
      </c>
      <c r="F353" s="26">
        <v>37.79</v>
      </c>
      <c r="G353" s="27">
        <f t="shared" si="7"/>
        <v>0.79058577405857744</v>
      </c>
    </row>
    <row r="354" spans="1:7" ht="38.25" hidden="1" x14ac:dyDescent="0.2">
      <c r="A354" s="24" t="s">
        <v>267</v>
      </c>
      <c r="B354" s="25" t="s">
        <v>268</v>
      </c>
      <c r="C354" s="24" t="s">
        <v>15</v>
      </c>
      <c r="D354" s="25" t="s">
        <v>16</v>
      </c>
      <c r="E354" s="26">
        <v>408.74</v>
      </c>
      <c r="F354" s="26">
        <v>363.88</v>
      </c>
      <c r="G354" s="27">
        <f t="shared" si="7"/>
        <v>0.89024807946371776</v>
      </c>
    </row>
    <row r="355" spans="1:7" ht="38.25" hidden="1" x14ac:dyDescent="0.2">
      <c r="A355" s="24" t="s">
        <v>267</v>
      </c>
      <c r="B355" s="25" t="s">
        <v>268</v>
      </c>
      <c r="C355" s="24" t="s">
        <v>17</v>
      </c>
      <c r="D355" s="25" t="s">
        <v>18</v>
      </c>
      <c r="E355" s="26">
        <v>21.02</v>
      </c>
      <c r="F355" s="26">
        <v>21.02</v>
      </c>
      <c r="G355" s="27">
        <f t="shared" si="7"/>
        <v>1</v>
      </c>
    </row>
    <row r="356" spans="1:7" ht="51" x14ac:dyDescent="0.2">
      <c r="A356" s="4" t="s">
        <v>269</v>
      </c>
      <c r="B356" s="5" t="s">
        <v>270</v>
      </c>
      <c r="C356" s="4" t="s">
        <v>101</v>
      </c>
      <c r="D356" s="5" t="s">
        <v>102</v>
      </c>
      <c r="E356" s="7">
        <v>111.8</v>
      </c>
      <c r="F356" s="7">
        <v>111.8</v>
      </c>
      <c r="G356" s="9">
        <f t="shared" si="7"/>
        <v>1</v>
      </c>
    </row>
    <row r="357" spans="1:7" ht="25.5" x14ac:dyDescent="0.2">
      <c r="A357" s="4" t="s">
        <v>271</v>
      </c>
      <c r="B357" s="5" t="s">
        <v>272</v>
      </c>
      <c r="C357" s="4"/>
      <c r="D357" s="5"/>
      <c r="E357" s="7">
        <f>SUM(E358:E360)</f>
        <v>665.92000000000007</v>
      </c>
      <c r="F357" s="7">
        <f>SUM(F358:F360)</f>
        <v>659.91000000000008</v>
      </c>
      <c r="G357" s="9">
        <f t="shared" si="7"/>
        <v>0.99097489187890442</v>
      </c>
    </row>
    <row r="358" spans="1:7" ht="25.5" hidden="1" x14ac:dyDescent="0.2">
      <c r="A358" s="24" t="s">
        <v>271</v>
      </c>
      <c r="B358" s="25" t="s">
        <v>272</v>
      </c>
      <c r="C358" s="24" t="s">
        <v>15</v>
      </c>
      <c r="D358" s="25" t="s">
        <v>16</v>
      </c>
      <c r="E358" s="26">
        <v>185</v>
      </c>
      <c r="F358" s="26">
        <v>179</v>
      </c>
      <c r="G358" s="27">
        <f t="shared" si="7"/>
        <v>0.96756756756756757</v>
      </c>
    </row>
    <row r="359" spans="1:7" ht="51" hidden="1" x14ac:dyDescent="0.2">
      <c r="A359" s="24" t="s">
        <v>271</v>
      </c>
      <c r="B359" s="25" t="s">
        <v>272</v>
      </c>
      <c r="C359" s="24" t="s">
        <v>66</v>
      </c>
      <c r="D359" s="25" t="s">
        <v>67</v>
      </c>
      <c r="E359" s="26">
        <v>416.72</v>
      </c>
      <c r="F359" s="26">
        <v>416.71</v>
      </c>
      <c r="G359" s="27">
        <f t="shared" si="7"/>
        <v>0.99997600307160672</v>
      </c>
    </row>
    <row r="360" spans="1:7" ht="25.5" hidden="1" x14ac:dyDescent="0.2">
      <c r="A360" s="24" t="s">
        <v>271</v>
      </c>
      <c r="B360" s="25" t="s">
        <v>272</v>
      </c>
      <c r="C360" s="24" t="s">
        <v>75</v>
      </c>
      <c r="D360" s="25" t="s">
        <v>76</v>
      </c>
      <c r="E360" s="26">
        <v>64.2</v>
      </c>
      <c r="F360" s="26">
        <v>64.2</v>
      </c>
      <c r="G360" s="27">
        <f t="shared" si="7"/>
        <v>1</v>
      </c>
    </row>
    <row r="361" spans="1:7" ht="38.25" x14ac:dyDescent="0.2">
      <c r="A361" s="4" t="s">
        <v>273</v>
      </c>
      <c r="B361" s="5" t="s">
        <v>274</v>
      </c>
      <c r="C361" s="4" t="s">
        <v>15</v>
      </c>
      <c r="D361" s="5" t="s">
        <v>16</v>
      </c>
      <c r="E361" s="7">
        <v>336.1</v>
      </c>
      <c r="F361" s="7">
        <v>237.31</v>
      </c>
      <c r="G361" s="9">
        <f t="shared" si="7"/>
        <v>0.70606962213626889</v>
      </c>
    </row>
    <row r="362" spans="1:7" ht="38.25" x14ac:dyDescent="0.2">
      <c r="A362" s="4" t="s">
        <v>275</v>
      </c>
      <c r="B362" s="5" t="s">
        <v>276</v>
      </c>
      <c r="C362" s="4" t="s">
        <v>15</v>
      </c>
      <c r="D362" s="5" t="s">
        <v>16</v>
      </c>
      <c r="E362" s="7">
        <v>51805.22</v>
      </c>
      <c r="F362" s="7">
        <v>50840.59</v>
      </c>
      <c r="G362" s="9">
        <f t="shared" si="7"/>
        <v>0.98137967563886408</v>
      </c>
    </row>
    <row r="363" spans="1:7" ht="38.25" x14ac:dyDescent="0.2">
      <c r="A363" s="4" t="s">
        <v>277</v>
      </c>
      <c r="B363" s="5" t="s">
        <v>278</v>
      </c>
      <c r="C363" s="4" t="s">
        <v>15</v>
      </c>
      <c r="D363" s="5" t="s">
        <v>16</v>
      </c>
      <c r="E363" s="7">
        <v>496.91</v>
      </c>
      <c r="F363" s="7">
        <v>494.68</v>
      </c>
      <c r="G363" s="9">
        <f t="shared" si="7"/>
        <v>0.99551226580266039</v>
      </c>
    </row>
    <row r="364" spans="1:7" ht="38.25" x14ac:dyDescent="0.2">
      <c r="A364" s="4" t="s">
        <v>279</v>
      </c>
      <c r="B364" s="5" t="s">
        <v>280</v>
      </c>
      <c r="C364" s="4"/>
      <c r="D364" s="5"/>
      <c r="E364" s="7">
        <f>SUM(E365:E368)</f>
        <v>1762.6699999999998</v>
      </c>
      <c r="F364" s="7">
        <f>SUM(F365:F368)</f>
        <v>1750.71</v>
      </c>
      <c r="G364" s="9">
        <f t="shared" si="7"/>
        <v>0.9932148388524229</v>
      </c>
    </row>
    <row r="365" spans="1:7" ht="38.25" hidden="1" x14ac:dyDescent="0.2">
      <c r="A365" s="24" t="s">
        <v>279</v>
      </c>
      <c r="B365" s="25" t="s">
        <v>280</v>
      </c>
      <c r="C365" s="24" t="s">
        <v>31</v>
      </c>
      <c r="D365" s="25" t="s">
        <v>10</v>
      </c>
      <c r="E365" s="26">
        <v>1267</v>
      </c>
      <c r="F365" s="26">
        <v>1267</v>
      </c>
      <c r="G365" s="27">
        <f t="shared" si="7"/>
        <v>1</v>
      </c>
    </row>
    <row r="366" spans="1:7" ht="38.25" hidden="1" x14ac:dyDescent="0.2">
      <c r="A366" s="24" t="s">
        <v>279</v>
      </c>
      <c r="B366" s="25" t="s">
        <v>280</v>
      </c>
      <c r="C366" s="24" t="s">
        <v>13</v>
      </c>
      <c r="D366" s="25" t="s">
        <v>14</v>
      </c>
      <c r="E366" s="26">
        <v>129.85</v>
      </c>
      <c r="F366" s="26">
        <v>129.74</v>
      </c>
      <c r="G366" s="27">
        <f t="shared" si="7"/>
        <v>0.99915286869464781</v>
      </c>
    </row>
    <row r="367" spans="1:7" ht="38.25" hidden="1" x14ac:dyDescent="0.2">
      <c r="A367" s="24" t="s">
        <v>279</v>
      </c>
      <c r="B367" s="25" t="s">
        <v>280</v>
      </c>
      <c r="C367" s="24" t="s">
        <v>15</v>
      </c>
      <c r="D367" s="25" t="s">
        <v>16</v>
      </c>
      <c r="E367" s="26">
        <v>351.1</v>
      </c>
      <c r="F367" s="26">
        <v>339.25</v>
      </c>
      <c r="G367" s="27">
        <f t="shared" si="7"/>
        <v>0.96624893192822547</v>
      </c>
    </row>
    <row r="368" spans="1:7" ht="38.25" hidden="1" x14ac:dyDescent="0.2">
      <c r="A368" s="24" t="s">
        <v>279</v>
      </c>
      <c r="B368" s="25" t="s">
        <v>280</v>
      </c>
      <c r="C368" s="24" t="s">
        <v>17</v>
      </c>
      <c r="D368" s="25" t="s">
        <v>18</v>
      </c>
      <c r="E368" s="26">
        <v>14.72</v>
      </c>
      <c r="F368" s="26">
        <v>14.72</v>
      </c>
      <c r="G368" s="27">
        <f t="shared" si="7"/>
        <v>1</v>
      </c>
    </row>
    <row r="369" spans="1:7" ht="38.25" x14ac:dyDescent="0.2">
      <c r="A369" s="4" t="s">
        <v>281</v>
      </c>
      <c r="B369" s="5" t="s">
        <v>282</v>
      </c>
      <c r="C369" s="4" t="s">
        <v>15</v>
      </c>
      <c r="D369" s="5" t="s">
        <v>16</v>
      </c>
      <c r="E369" s="7">
        <v>454.38</v>
      </c>
      <c r="F369" s="7">
        <v>454.38</v>
      </c>
      <c r="G369" s="9">
        <f t="shared" si="7"/>
        <v>1</v>
      </c>
    </row>
    <row r="370" spans="1:7" ht="38.25" x14ac:dyDescent="0.2">
      <c r="A370" s="4" t="s">
        <v>212</v>
      </c>
      <c r="B370" s="5" t="s">
        <v>213</v>
      </c>
      <c r="C370" s="4" t="s">
        <v>15</v>
      </c>
      <c r="D370" s="5" t="s">
        <v>16</v>
      </c>
      <c r="E370" s="7">
        <v>715.21</v>
      </c>
      <c r="F370" s="7">
        <v>544.11</v>
      </c>
      <c r="G370" s="9">
        <f t="shared" si="7"/>
        <v>0.76076956418394592</v>
      </c>
    </row>
    <row r="371" spans="1:7" ht="25.5" x14ac:dyDescent="0.2">
      <c r="A371" s="4" t="s">
        <v>214</v>
      </c>
      <c r="B371" s="5" t="s">
        <v>215</v>
      </c>
      <c r="C371" s="4" t="s">
        <v>15</v>
      </c>
      <c r="D371" s="5" t="s">
        <v>16</v>
      </c>
      <c r="E371" s="7">
        <v>339</v>
      </c>
      <c r="F371" s="7">
        <v>338.69</v>
      </c>
      <c r="G371" s="9">
        <f t="shared" si="7"/>
        <v>0.99908554572271391</v>
      </c>
    </row>
    <row r="372" spans="1:7" ht="25.5" x14ac:dyDescent="0.2">
      <c r="A372" s="4" t="s">
        <v>99</v>
      </c>
      <c r="B372" s="5" t="s">
        <v>100</v>
      </c>
      <c r="C372" s="4" t="s">
        <v>15</v>
      </c>
      <c r="D372" s="5" t="s">
        <v>16</v>
      </c>
      <c r="E372" s="7">
        <v>18.3</v>
      </c>
      <c r="F372" s="7">
        <v>18.3</v>
      </c>
      <c r="G372" s="9">
        <f t="shared" si="7"/>
        <v>1</v>
      </c>
    </row>
    <row r="373" spans="1:7" ht="76.5" x14ac:dyDescent="0.2">
      <c r="A373" s="4" t="s">
        <v>103</v>
      </c>
      <c r="B373" s="5" t="s">
        <v>104</v>
      </c>
      <c r="C373" s="4" t="s">
        <v>15</v>
      </c>
      <c r="D373" s="5" t="s">
        <v>16</v>
      </c>
      <c r="E373" s="7">
        <v>218.68</v>
      </c>
      <c r="F373" s="7">
        <v>111.96</v>
      </c>
      <c r="G373" s="9">
        <f t="shared" si="7"/>
        <v>0.51198097676970911</v>
      </c>
    </row>
    <row r="374" spans="1:7" ht="51" x14ac:dyDescent="0.2">
      <c r="A374" s="4" t="s">
        <v>239</v>
      </c>
      <c r="B374" s="5" t="s">
        <v>240</v>
      </c>
      <c r="C374" s="4" t="s">
        <v>15</v>
      </c>
      <c r="D374" s="5" t="s">
        <v>16</v>
      </c>
      <c r="E374" s="7">
        <v>33</v>
      </c>
      <c r="F374" s="7">
        <v>23.18</v>
      </c>
      <c r="G374" s="9">
        <f t="shared" si="7"/>
        <v>0.7024242424242424</v>
      </c>
    </row>
    <row r="375" spans="1:7" ht="25.5" x14ac:dyDescent="0.2">
      <c r="A375" s="4"/>
      <c r="B375" s="11" t="s">
        <v>546</v>
      </c>
      <c r="C375" s="4"/>
      <c r="D375" s="5"/>
      <c r="E375" s="30">
        <f>E376+E380</f>
        <v>917.1</v>
      </c>
      <c r="F375" s="30">
        <f>F376+F380</f>
        <v>744.45</v>
      </c>
      <c r="G375" s="17">
        <f t="shared" ref="G375:G383" si="8">F375/E375</f>
        <v>0.81174353941772981</v>
      </c>
    </row>
    <row r="376" spans="1:7" ht="25.5" x14ac:dyDescent="0.2">
      <c r="A376" s="4" t="s">
        <v>188</v>
      </c>
      <c r="B376" s="5" t="s">
        <v>189</v>
      </c>
      <c r="C376" s="4"/>
      <c r="D376" s="5"/>
      <c r="E376" s="7">
        <f>SUM(E377:E379)</f>
        <v>561.1</v>
      </c>
      <c r="F376" s="7">
        <f>SUM(F377:F379)</f>
        <v>552.18000000000006</v>
      </c>
      <c r="G376" s="9">
        <f t="shared" si="8"/>
        <v>0.9841026554981287</v>
      </c>
    </row>
    <row r="377" spans="1:7" ht="25.5" hidden="1" x14ac:dyDescent="0.2">
      <c r="A377" s="24" t="s">
        <v>188</v>
      </c>
      <c r="B377" s="25" t="s">
        <v>189</v>
      </c>
      <c r="C377" s="24" t="s">
        <v>9</v>
      </c>
      <c r="D377" s="25" t="s">
        <v>10</v>
      </c>
      <c r="E377" s="26">
        <v>353.13</v>
      </c>
      <c r="F377" s="26">
        <v>347.97</v>
      </c>
      <c r="G377" s="27">
        <f t="shared" si="8"/>
        <v>0.98538781751762816</v>
      </c>
    </row>
    <row r="378" spans="1:7" ht="25.5" hidden="1" x14ac:dyDescent="0.2">
      <c r="A378" s="24" t="s">
        <v>188</v>
      </c>
      <c r="B378" s="25" t="s">
        <v>189</v>
      </c>
      <c r="C378" s="24" t="s">
        <v>13</v>
      </c>
      <c r="D378" s="25" t="s">
        <v>14</v>
      </c>
      <c r="E378" s="26">
        <v>74.599999999999994</v>
      </c>
      <c r="F378" s="26">
        <v>74.55</v>
      </c>
      <c r="G378" s="27">
        <f t="shared" si="8"/>
        <v>0.99932975871313678</v>
      </c>
    </row>
    <row r="379" spans="1:7" ht="25.5" hidden="1" x14ac:dyDescent="0.2">
      <c r="A379" s="24" t="s">
        <v>188</v>
      </c>
      <c r="B379" s="25" t="s">
        <v>189</v>
      </c>
      <c r="C379" s="24" t="s">
        <v>15</v>
      </c>
      <c r="D379" s="25" t="s">
        <v>16</v>
      </c>
      <c r="E379" s="26">
        <v>133.37</v>
      </c>
      <c r="F379" s="26">
        <v>129.66</v>
      </c>
      <c r="G379" s="27">
        <f t="shared" si="8"/>
        <v>0.97218264977131286</v>
      </c>
    </row>
    <row r="380" spans="1:7" ht="38.25" x14ac:dyDescent="0.2">
      <c r="A380" s="4" t="s">
        <v>190</v>
      </c>
      <c r="B380" s="5" t="s">
        <v>191</v>
      </c>
      <c r="C380" s="4"/>
      <c r="D380" s="5"/>
      <c r="E380" s="7">
        <f>SUM(E381:E383)</f>
        <v>356</v>
      </c>
      <c r="F380" s="7">
        <f>SUM(F381:F383)</f>
        <v>192.27</v>
      </c>
      <c r="G380" s="9">
        <f t="shared" si="8"/>
        <v>0.54008426966292133</v>
      </c>
    </row>
    <row r="381" spans="1:7" ht="38.25" hidden="1" x14ac:dyDescent="0.2">
      <c r="A381" s="24" t="s">
        <v>190</v>
      </c>
      <c r="B381" s="25" t="s">
        <v>191</v>
      </c>
      <c r="C381" s="24" t="s">
        <v>9</v>
      </c>
      <c r="D381" s="25" t="s">
        <v>10</v>
      </c>
      <c r="E381" s="26">
        <v>331.9</v>
      </c>
      <c r="F381" s="26">
        <v>170.21</v>
      </c>
      <c r="G381" s="27">
        <f t="shared" si="8"/>
        <v>0.51283519132268762</v>
      </c>
    </row>
    <row r="382" spans="1:7" ht="38.25" hidden="1" x14ac:dyDescent="0.2">
      <c r="A382" s="24" t="s">
        <v>190</v>
      </c>
      <c r="B382" s="25" t="s">
        <v>191</v>
      </c>
      <c r="C382" s="24" t="s">
        <v>13</v>
      </c>
      <c r="D382" s="25" t="s">
        <v>14</v>
      </c>
      <c r="E382" s="26">
        <v>2.1</v>
      </c>
      <c r="F382" s="26">
        <v>2.06</v>
      </c>
      <c r="G382" s="27">
        <f t="shared" si="8"/>
        <v>0.98095238095238091</v>
      </c>
    </row>
    <row r="383" spans="1:7" ht="38.25" hidden="1" x14ac:dyDescent="0.2">
      <c r="A383" s="24" t="s">
        <v>190</v>
      </c>
      <c r="B383" s="25" t="s">
        <v>191</v>
      </c>
      <c r="C383" s="24" t="s">
        <v>15</v>
      </c>
      <c r="D383" s="25" t="s">
        <v>16</v>
      </c>
      <c r="E383" s="26">
        <v>22</v>
      </c>
      <c r="F383" s="26">
        <v>20</v>
      </c>
      <c r="G383" s="27">
        <f t="shared" si="8"/>
        <v>0.90909090909090906</v>
      </c>
    </row>
    <row r="384" spans="1:7" s="10" customFormat="1" ht="25.5" x14ac:dyDescent="0.2">
      <c r="A384" s="31" t="s">
        <v>1</v>
      </c>
      <c r="B384" s="32" t="s">
        <v>283</v>
      </c>
      <c r="C384" s="31" t="s">
        <v>1</v>
      </c>
      <c r="D384" s="32" t="s">
        <v>1</v>
      </c>
      <c r="E384" s="33">
        <f>E388+E389+E395+E396+E400+E401+E404+E405+E406+E407+E408+E415+E416+E417+E420+E421+E424+E426+E432</f>
        <v>47772.859999999993</v>
      </c>
      <c r="F384" s="33">
        <f>F388+F389+F395+F396+F400+F401+F404+F405+F406+F407+F408+F415+F416+F417+F420+F421+F424+F426+F432</f>
        <v>46654.119999999981</v>
      </c>
      <c r="G384" s="34">
        <f t="shared" si="7"/>
        <v>0.97658210121813904</v>
      </c>
    </row>
    <row r="385" spans="1:7" s="13" customFormat="1" ht="25.5" x14ac:dyDescent="0.2">
      <c r="A385" s="12"/>
      <c r="B385" s="14" t="s">
        <v>542</v>
      </c>
      <c r="C385" s="12"/>
      <c r="D385" s="14"/>
      <c r="E385" s="15">
        <f>E387</f>
        <v>46796.86</v>
      </c>
      <c r="F385" s="15">
        <f>F387</f>
        <v>45829.46</v>
      </c>
      <c r="G385" s="17">
        <f t="shared" si="7"/>
        <v>0.97932767283958788</v>
      </c>
    </row>
    <row r="386" spans="1:7" s="13" customFormat="1" x14ac:dyDescent="0.2">
      <c r="A386" s="12"/>
      <c r="B386" s="14" t="s">
        <v>543</v>
      </c>
      <c r="C386" s="12"/>
      <c r="D386" s="14"/>
      <c r="E386" s="15"/>
      <c r="F386" s="16"/>
      <c r="G386" s="17"/>
    </row>
    <row r="387" spans="1:7" s="13" customFormat="1" ht="18.75" customHeight="1" x14ac:dyDescent="0.2">
      <c r="A387" s="12"/>
      <c r="B387" s="14" t="s">
        <v>544</v>
      </c>
      <c r="C387" s="12"/>
      <c r="D387" s="14"/>
      <c r="E387" s="15">
        <v>46796.86</v>
      </c>
      <c r="F387" s="16">
        <v>45829.46</v>
      </c>
      <c r="G387" s="17">
        <f t="shared" si="7"/>
        <v>0.97932767283958788</v>
      </c>
    </row>
    <row r="388" spans="1:7" ht="25.5" x14ac:dyDescent="0.2">
      <c r="A388" s="4" t="s">
        <v>85</v>
      </c>
      <c r="B388" s="5" t="s">
        <v>86</v>
      </c>
      <c r="C388" s="4" t="s">
        <v>15</v>
      </c>
      <c r="D388" s="5" t="s">
        <v>16</v>
      </c>
      <c r="E388" s="7">
        <v>170</v>
      </c>
      <c r="F388" s="7">
        <v>170</v>
      </c>
      <c r="G388" s="9">
        <f t="shared" si="7"/>
        <v>1</v>
      </c>
    </row>
    <row r="389" spans="1:7" ht="51" x14ac:dyDescent="0.2">
      <c r="A389" s="4" t="s">
        <v>284</v>
      </c>
      <c r="B389" s="5" t="s">
        <v>285</v>
      </c>
      <c r="C389" s="4"/>
      <c r="D389" s="5"/>
      <c r="E389" s="7">
        <f>SUM(E390:E394)</f>
        <v>6954.34</v>
      </c>
      <c r="F389" s="7">
        <f>SUM(F390:F394)</f>
        <v>6930.74</v>
      </c>
      <c r="G389" s="9">
        <f t="shared" si="7"/>
        <v>0.99660643569339424</v>
      </c>
    </row>
    <row r="390" spans="1:7" ht="51" hidden="1" x14ac:dyDescent="0.2">
      <c r="A390" s="24" t="s">
        <v>284</v>
      </c>
      <c r="B390" s="25" t="s">
        <v>285</v>
      </c>
      <c r="C390" s="24" t="s">
        <v>9</v>
      </c>
      <c r="D390" s="25" t="s">
        <v>10</v>
      </c>
      <c r="E390" s="26">
        <v>5936.6</v>
      </c>
      <c r="F390" s="26">
        <v>5926.55</v>
      </c>
      <c r="G390" s="27">
        <f t="shared" si="7"/>
        <v>0.99830711181484344</v>
      </c>
    </row>
    <row r="391" spans="1:7" ht="51" hidden="1" x14ac:dyDescent="0.2">
      <c r="A391" s="24" t="s">
        <v>284</v>
      </c>
      <c r="B391" s="25" t="s">
        <v>285</v>
      </c>
      <c r="C391" s="24" t="s">
        <v>11</v>
      </c>
      <c r="D391" s="25" t="s">
        <v>12</v>
      </c>
      <c r="E391" s="26">
        <v>0.69</v>
      </c>
      <c r="F391" s="26">
        <v>0.69</v>
      </c>
      <c r="G391" s="27">
        <f t="shared" si="7"/>
        <v>1</v>
      </c>
    </row>
    <row r="392" spans="1:7" ht="51" hidden="1" x14ac:dyDescent="0.2">
      <c r="A392" s="24" t="s">
        <v>284</v>
      </c>
      <c r="B392" s="25" t="s">
        <v>285</v>
      </c>
      <c r="C392" s="24" t="s">
        <v>13</v>
      </c>
      <c r="D392" s="25" t="s">
        <v>14</v>
      </c>
      <c r="E392" s="26">
        <v>168.93</v>
      </c>
      <c r="F392" s="26">
        <v>161.63</v>
      </c>
      <c r="G392" s="27">
        <f t="shared" ref="G392:G464" si="9">F392/E392</f>
        <v>0.95678683478363813</v>
      </c>
    </row>
    <row r="393" spans="1:7" ht="51" hidden="1" x14ac:dyDescent="0.2">
      <c r="A393" s="24" t="s">
        <v>284</v>
      </c>
      <c r="B393" s="25" t="s">
        <v>285</v>
      </c>
      <c r="C393" s="24" t="s">
        <v>15</v>
      </c>
      <c r="D393" s="25" t="s">
        <v>16</v>
      </c>
      <c r="E393" s="26">
        <v>843.28</v>
      </c>
      <c r="F393" s="26">
        <v>837.03</v>
      </c>
      <c r="G393" s="27">
        <f t="shared" si="9"/>
        <v>0.99258846409259083</v>
      </c>
    </row>
    <row r="394" spans="1:7" ht="51" hidden="1" x14ac:dyDescent="0.2">
      <c r="A394" s="24" t="s">
        <v>284</v>
      </c>
      <c r="B394" s="25" t="s">
        <v>285</v>
      </c>
      <c r="C394" s="24" t="s">
        <v>17</v>
      </c>
      <c r="D394" s="25" t="s">
        <v>18</v>
      </c>
      <c r="E394" s="26">
        <v>4.84</v>
      </c>
      <c r="F394" s="26">
        <v>4.84</v>
      </c>
      <c r="G394" s="27">
        <f t="shared" si="9"/>
        <v>1</v>
      </c>
    </row>
    <row r="395" spans="1:7" ht="51" x14ac:dyDescent="0.2">
      <c r="A395" s="4" t="s">
        <v>286</v>
      </c>
      <c r="B395" s="5" t="s">
        <v>287</v>
      </c>
      <c r="C395" s="4" t="s">
        <v>101</v>
      </c>
      <c r="D395" s="5" t="s">
        <v>102</v>
      </c>
      <c r="E395" s="7">
        <v>786</v>
      </c>
      <c r="F395" s="7">
        <v>786</v>
      </c>
      <c r="G395" s="9">
        <f t="shared" si="9"/>
        <v>1</v>
      </c>
    </row>
    <row r="396" spans="1:7" ht="38.25" x14ac:dyDescent="0.2">
      <c r="A396" s="4" t="s">
        <v>288</v>
      </c>
      <c r="B396" s="5" t="s">
        <v>289</v>
      </c>
      <c r="C396" s="4"/>
      <c r="D396" s="5"/>
      <c r="E396" s="7">
        <f>SUM(E397:E399)</f>
        <v>613.69999999999993</v>
      </c>
      <c r="F396" s="7">
        <f>SUM(F397:F399)</f>
        <v>613.69999999999993</v>
      </c>
      <c r="G396" s="9">
        <f t="shared" si="9"/>
        <v>1</v>
      </c>
    </row>
    <row r="397" spans="1:7" ht="38.25" hidden="1" x14ac:dyDescent="0.2">
      <c r="A397" s="24" t="s">
        <v>288</v>
      </c>
      <c r="B397" s="25" t="s">
        <v>289</v>
      </c>
      <c r="C397" s="24" t="s">
        <v>13</v>
      </c>
      <c r="D397" s="25" t="s">
        <v>14</v>
      </c>
      <c r="E397" s="26">
        <v>58.05</v>
      </c>
      <c r="F397" s="26">
        <v>58.05</v>
      </c>
      <c r="G397" s="27">
        <f t="shared" si="9"/>
        <v>1</v>
      </c>
    </row>
    <row r="398" spans="1:7" ht="38.25" hidden="1" x14ac:dyDescent="0.2">
      <c r="A398" s="24" t="s">
        <v>288</v>
      </c>
      <c r="B398" s="25" t="s">
        <v>289</v>
      </c>
      <c r="C398" s="24" t="s">
        <v>15</v>
      </c>
      <c r="D398" s="25" t="s">
        <v>16</v>
      </c>
      <c r="E398" s="26">
        <v>546.25</v>
      </c>
      <c r="F398" s="26">
        <v>546.25</v>
      </c>
      <c r="G398" s="27">
        <f t="shared" si="9"/>
        <v>1</v>
      </c>
    </row>
    <row r="399" spans="1:7" ht="38.25" hidden="1" x14ac:dyDescent="0.2">
      <c r="A399" s="24" t="s">
        <v>288</v>
      </c>
      <c r="B399" s="25" t="s">
        <v>289</v>
      </c>
      <c r="C399" s="24" t="s">
        <v>17</v>
      </c>
      <c r="D399" s="25" t="s">
        <v>18</v>
      </c>
      <c r="E399" s="26">
        <v>9.4</v>
      </c>
      <c r="F399" s="26">
        <v>9.4</v>
      </c>
      <c r="G399" s="27">
        <f t="shared" si="9"/>
        <v>1</v>
      </c>
    </row>
    <row r="400" spans="1:7" ht="51" x14ac:dyDescent="0.2">
      <c r="A400" s="4" t="s">
        <v>290</v>
      </c>
      <c r="B400" s="5" t="s">
        <v>291</v>
      </c>
      <c r="C400" s="4" t="s">
        <v>101</v>
      </c>
      <c r="D400" s="5" t="s">
        <v>102</v>
      </c>
      <c r="E400" s="7">
        <v>129.83000000000001</v>
      </c>
      <c r="F400" s="7">
        <v>129.83000000000001</v>
      </c>
      <c r="G400" s="9">
        <f t="shared" si="9"/>
        <v>1</v>
      </c>
    </row>
    <row r="401" spans="1:7" ht="51" x14ac:dyDescent="0.2">
      <c r="A401" s="4" t="s">
        <v>292</v>
      </c>
      <c r="B401" s="5" t="s">
        <v>293</v>
      </c>
      <c r="C401" s="4"/>
      <c r="D401" s="5"/>
      <c r="E401" s="7">
        <f>SUM(E402:E403)</f>
        <v>3.48</v>
      </c>
      <c r="F401" s="7">
        <f>SUM(F402:F403)</f>
        <v>2.88</v>
      </c>
      <c r="G401" s="9">
        <f t="shared" si="9"/>
        <v>0.82758620689655171</v>
      </c>
    </row>
    <row r="402" spans="1:7" ht="51" hidden="1" x14ac:dyDescent="0.2">
      <c r="A402" s="24" t="s">
        <v>292</v>
      </c>
      <c r="B402" s="25" t="s">
        <v>293</v>
      </c>
      <c r="C402" s="24" t="s">
        <v>13</v>
      </c>
      <c r="D402" s="25" t="s">
        <v>14</v>
      </c>
      <c r="E402" s="26">
        <v>0.6</v>
      </c>
      <c r="F402" s="26">
        <v>0</v>
      </c>
      <c r="G402" s="27">
        <f t="shared" si="9"/>
        <v>0</v>
      </c>
    </row>
    <row r="403" spans="1:7" ht="51" hidden="1" x14ac:dyDescent="0.2">
      <c r="A403" s="24" t="s">
        <v>292</v>
      </c>
      <c r="B403" s="25" t="s">
        <v>293</v>
      </c>
      <c r="C403" s="24" t="s">
        <v>15</v>
      </c>
      <c r="D403" s="25" t="s">
        <v>16</v>
      </c>
      <c r="E403" s="26">
        <v>2.88</v>
      </c>
      <c r="F403" s="26">
        <v>2.88</v>
      </c>
      <c r="G403" s="27">
        <f t="shared" si="9"/>
        <v>1</v>
      </c>
    </row>
    <row r="404" spans="1:7" ht="25.5" x14ac:dyDescent="0.2">
      <c r="A404" s="4" t="s">
        <v>294</v>
      </c>
      <c r="B404" s="5" t="s">
        <v>295</v>
      </c>
      <c r="C404" s="4" t="s">
        <v>15</v>
      </c>
      <c r="D404" s="5" t="s">
        <v>16</v>
      </c>
      <c r="E404" s="7">
        <v>521</v>
      </c>
      <c r="F404" s="7">
        <v>406</v>
      </c>
      <c r="G404" s="9">
        <f t="shared" si="9"/>
        <v>0.77927063339731284</v>
      </c>
    </row>
    <row r="405" spans="1:7" ht="38.25" x14ac:dyDescent="0.2">
      <c r="A405" s="4" t="s">
        <v>296</v>
      </c>
      <c r="B405" s="5" t="s">
        <v>297</v>
      </c>
      <c r="C405" s="4" t="s">
        <v>15</v>
      </c>
      <c r="D405" s="5" t="s">
        <v>16</v>
      </c>
      <c r="E405" s="7">
        <v>47.75</v>
      </c>
      <c r="F405" s="7">
        <v>47.75</v>
      </c>
      <c r="G405" s="9">
        <f t="shared" si="9"/>
        <v>1</v>
      </c>
    </row>
    <row r="406" spans="1:7" ht="38.25" x14ac:dyDescent="0.2">
      <c r="A406" s="4" t="s">
        <v>298</v>
      </c>
      <c r="B406" s="5" t="s">
        <v>299</v>
      </c>
      <c r="C406" s="4" t="s">
        <v>15</v>
      </c>
      <c r="D406" s="5" t="s">
        <v>16</v>
      </c>
      <c r="E406" s="7">
        <v>32345.45</v>
      </c>
      <c r="F406" s="7">
        <v>31998.62</v>
      </c>
      <c r="G406" s="9">
        <f t="shared" si="9"/>
        <v>0.98927731721153978</v>
      </c>
    </row>
    <row r="407" spans="1:7" ht="38.25" x14ac:dyDescent="0.2">
      <c r="A407" s="4" t="s">
        <v>300</v>
      </c>
      <c r="B407" s="5" t="s">
        <v>301</v>
      </c>
      <c r="C407" s="4" t="s">
        <v>15</v>
      </c>
      <c r="D407" s="5" t="s">
        <v>16</v>
      </c>
      <c r="E407" s="7">
        <v>298.31</v>
      </c>
      <c r="F407" s="7">
        <v>298.31</v>
      </c>
      <c r="G407" s="9">
        <f t="shared" si="9"/>
        <v>1</v>
      </c>
    </row>
    <row r="408" spans="1:7" ht="38.25" x14ac:dyDescent="0.2">
      <c r="A408" s="4" t="s">
        <v>302</v>
      </c>
      <c r="B408" s="5" t="s">
        <v>303</v>
      </c>
      <c r="C408" s="4"/>
      <c r="D408" s="5"/>
      <c r="E408" s="7">
        <f>SUM(E409:E414)</f>
        <v>2750.63</v>
      </c>
      <c r="F408" s="7">
        <f>SUM(F409:F414)</f>
        <v>2606.13</v>
      </c>
      <c r="G408" s="9">
        <f t="shared" si="9"/>
        <v>0.94746658038340303</v>
      </c>
    </row>
    <row r="409" spans="1:7" ht="38.25" hidden="1" x14ac:dyDescent="0.2">
      <c r="A409" s="24" t="s">
        <v>302</v>
      </c>
      <c r="B409" s="25" t="s">
        <v>303</v>
      </c>
      <c r="C409" s="24" t="s">
        <v>31</v>
      </c>
      <c r="D409" s="25" t="s">
        <v>10</v>
      </c>
      <c r="E409" s="26">
        <v>1839.3</v>
      </c>
      <c r="F409" s="26">
        <v>1814.57</v>
      </c>
      <c r="G409" s="27">
        <f t="shared" si="9"/>
        <v>0.98655466753656285</v>
      </c>
    </row>
    <row r="410" spans="1:7" ht="38.25" hidden="1" x14ac:dyDescent="0.2">
      <c r="A410" s="24" t="s">
        <v>302</v>
      </c>
      <c r="B410" s="25" t="s">
        <v>303</v>
      </c>
      <c r="C410" s="24" t="s">
        <v>32</v>
      </c>
      <c r="D410" s="25" t="s">
        <v>12</v>
      </c>
      <c r="E410" s="26">
        <v>0.18</v>
      </c>
      <c r="F410" s="26">
        <v>0.17</v>
      </c>
      <c r="G410" s="27">
        <f t="shared" si="9"/>
        <v>0.94444444444444453</v>
      </c>
    </row>
    <row r="411" spans="1:7" ht="38.25" hidden="1" x14ac:dyDescent="0.2">
      <c r="A411" s="24" t="s">
        <v>302</v>
      </c>
      <c r="B411" s="25" t="s">
        <v>303</v>
      </c>
      <c r="C411" s="24" t="s">
        <v>13</v>
      </c>
      <c r="D411" s="25" t="s">
        <v>14</v>
      </c>
      <c r="E411" s="26">
        <v>149.59</v>
      </c>
      <c r="F411" s="26">
        <v>131.08000000000001</v>
      </c>
      <c r="G411" s="27">
        <f t="shared" si="9"/>
        <v>0.87626178220469286</v>
      </c>
    </row>
    <row r="412" spans="1:7" ht="38.25" hidden="1" x14ac:dyDescent="0.2">
      <c r="A412" s="24" t="s">
        <v>302</v>
      </c>
      <c r="B412" s="25" t="s">
        <v>303</v>
      </c>
      <c r="C412" s="24" t="s">
        <v>15</v>
      </c>
      <c r="D412" s="25" t="s">
        <v>16</v>
      </c>
      <c r="E412" s="26">
        <v>731.13</v>
      </c>
      <c r="F412" s="26">
        <v>635.76</v>
      </c>
      <c r="G412" s="27">
        <f t="shared" si="9"/>
        <v>0.8695580813261663</v>
      </c>
    </row>
    <row r="413" spans="1:7" ht="38.25" hidden="1" x14ac:dyDescent="0.2">
      <c r="A413" s="24" t="s">
        <v>302</v>
      </c>
      <c r="B413" s="25" t="s">
        <v>303</v>
      </c>
      <c r="C413" s="24" t="s">
        <v>17</v>
      </c>
      <c r="D413" s="25" t="s">
        <v>18</v>
      </c>
      <c r="E413" s="26">
        <v>28.4</v>
      </c>
      <c r="F413" s="26">
        <v>24.36</v>
      </c>
      <c r="G413" s="27">
        <f t="shared" si="9"/>
        <v>0.8577464788732394</v>
      </c>
    </row>
    <row r="414" spans="1:7" ht="38.25" hidden="1" x14ac:dyDescent="0.2">
      <c r="A414" s="24" t="s">
        <v>302</v>
      </c>
      <c r="B414" s="25" t="s">
        <v>303</v>
      </c>
      <c r="C414" s="24" t="s">
        <v>19</v>
      </c>
      <c r="D414" s="25" t="s">
        <v>20</v>
      </c>
      <c r="E414" s="26">
        <v>2.0299999999999998</v>
      </c>
      <c r="F414" s="26">
        <v>0.19</v>
      </c>
      <c r="G414" s="27">
        <f t="shared" si="9"/>
        <v>9.3596059113300503E-2</v>
      </c>
    </row>
    <row r="415" spans="1:7" ht="38.25" x14ac:dyDescent="0.2">
      <c r="A415" s="4" t="s">
        <v>304</v>
      </c>
      <c r="B415" s="5" t="s">
        <v>305</v>
      </c>
      <c r="C415" s="4" t="s">
        <v>15</v>
      </c>
      <c r="D415" s="5" t="s">
        <v>16</v>
      </c>
      <c r="E415" s="7">
        <v>967.77</v>
      </c>
      <c r="F415" s="7">
        <v>967.77</v>
      </c>
      <c r="G415" s="9">
        <f t="shared" si="9"/>
        <v>1</v>
      </c>
    </row>
    <row r="416" spans="1:7" ht="38.25" x14ac:dyDescent="0.2">
      <c r="A416" s="4" t="s">
        <v>212</v>
      </c>
      <c r="B416" s="5" t="s">
        <v>213</v>
      </c>
      <c r="C416" s="4" t="s">
        <v>15</v>
      </c>
      <c r="D416" s="5" t="s">
        <v>16</v>
      </c>
      <c r="E416" s="7">
        <v>507.52</v>
      </c>
      <c r="F416" s="7">
        <v>185.85</v>
      </c>
      <c r="G416" s="9">
        <f t="shared" si="9"/>
        <v>0.36619246532156369</v>
      </c>
    </row>
    <row r="417" spans="1:7" ht="25.5" x14ac:dyDescent="0.2">
      <c r="A417" s="4" t="s">
        <v>214</v>
      </c>
      <c r="B417" s="5" t="s">
        <v>215</v>
      </c>
      <c r="C417" s="4"/>
      <c r="D417" s="5"/>
      <c r="E417" s="7">
        <f>SUM(E418:E419)</f>
        <v>562.4</v>
      </c>
      <c r="F417" s="7">
        <f>SUM(F418:F419)</f>
        <v>559.38</v>
      </c>
      <c r="G417" s="9">
        <f t="shared" si="9"/>
        <v>0.99463015647226172</v>
      </c>
    </row>
    <row r="418" spans="1:7" ht="25.5" hidden="1" x14ac:dyDescent="0.2">
      <c r="A418" s="24" t="s">
        <v>214</v>
      </c>
      <c r="B418" s="25" t="s">
        <v>215</v>
      </c>
      <c r="C418" s="24" t="s">
        <v>15</v>
      </c>
      <c r="D418" s="25" t="s">
        <v>16</v>
      </c>
      <c r="E418" s="26">
        <v>409.14</v>
      </c>
      <c r="F418" s="26">
        <v>406.12</v>
      </c>
      <c r="G418" s="27">
        <f t="shared" si="9"/>
        <v>0.9926186635381532</v>
      </c>
    </row>
    <row r="419" spans="1:7" ht="25.5" hidden="1" x14ac:dyDescent="0.2">
      <c r="A419" s="24" t="s">
        <v>214</v>
      </c>
      <c r="B419" s="25" t="s">
        <v>215</v>
      </c>
      <c r="C419" s="24" t="s">
        <v>17</v>
      </c>
      <c r="D419" s="25" t="s">
        <v>18</v>
      </c>
      <c r="E419" s="26">
        <v>153.26</v>
      </c>
      <c r="F419" s="26">
        <v>153.26</v>
      </c>
      <c r="G419" s="27">
        <f t="shared" si="9"/>
        <v>1</v>
      </c>
    </row>
    <row r="420" spans="1:7" ht="25.5" x14ac:dyDescent="0.2">
      <c r="A420" s="4" t="s">
        <v>99</v>
      </c>
      <c r="B420" s="5" t="s">
        <v>100</v>
      </c>
      <c r="C420" s="4" t="s">
        <v>15</v>
      </c>
      <c r="D420" s="5" t="s">
        <v>16</v>
      </c>
      <c r="E420" s="7">
        <v>40</v>
      </c>
      <c r="F420" s="7">
        <v>30</v>
      </c>
      <c r="G420" s="9">
        <f t="shared" si="9"/>
        <v>0.75</v>
      </c>
    </row>
    <row r="421" spans="1:7" ht="76.5" x14ac:dyDescent="0.2">
      <c r="A421" s="4" t="s">
        <v>103</v>
      </c>
      <c r="B421" s="5" t="s">
        <v>104</v>
      </c>
      <c r="C421" s="4"/>
      <c r="D421" s="5"/>
      <c r="E421" s="7">
        <f>SUM(E422:E423)</f>
        <v>84.3</v>
      </c>
      <c r="F421" s="7">
        <f>SUM(F422:F423)</f>
        <v>84.3</v>
      </c>
      <c r="G421" s="9">
        <f t="shared" si="9"/>
        <v>1</v>
      </c>
    </row>
    <row r="422" spans="1:7" ht="76.5" hidden="1" x14ac:dyDescent="0.2">
      <c r="A422" s="24" t="s">
        <v>103</v>
      </c>
      <c r="B422" s="25" t="s">
        <v>104</v>
      </c>
      <c r="C422" s="24" t="s">
        <v>13</v>
      </c>
      <c r="D422" s="25" t="s">
        <v>14</v>
      </c>
      <c r="E422" s="26">
        <v>5</v>
      </c>
      <c r="F422" s="26">
        <v>5</v>
      </c>
      <c r="G422" s="27">
        <f t="shared" si="9"/>
        <v>1</v>
      </c>
    </row>
    <row r="423" spans="1:7" ht="76.5" hidden="1" x14ac:dyDescent="0.2">
      <c r="A423" s="24" t="s">
        <v>103</v>
      </c>
      <c r="B423" s="25" t="s">
        <v>104</v>
      </c>
      <c r="C423" s="24" t="s">
        <v>15</v>
      </c>
      <c r="D423" s="25" t="s">
        <v>16</v>
      </c>
      <c r="E423" s="26">
        <v>79.3</v>
      </c>
      <c r="F423" s="26">
        <v>79.3</v>
      </c>
      <c r="G423" s="27">
        <f t="shared" si="9"/>
        <v>1</v>
      </c>
    </row>
    <row r="424" spans="1:7" ht="51" x14ac:dyDescent="0.2">
      <c r="A424" s="4" t="s">
        <v>239</v>
      </c>
      <c r="B424" s="5" t="s">
        <v>240</v>
      </c>
      <c r="C424" s="4" t="s">
        <v>15</v>
      </c>
      <c r="D424" s="5" t="s">
        <v>16</v>
      </c>
      <c r="E424" s="7">
        <v>14.38</v>
      </c>
      <c r="F424" s="7">
        <v>12.2</v>
      </c>
      <c r="G424" s="9">
        <f t="shared" si="9"/>
        <v>0.84840055632823352</v>
      </c>
    </row>
    <row r="425" spans="1:7" ht="25.5" x14ac:dyDescent="0.2">
      <c r="A425" s="4"/>
      <c r="B425" s="11" t="s">
        <v>546</v>
      </c>
      <c r="C425" s="4"/>
      <c r="D425" s="5"/>
      <c r="E425" s="30">
        <f>E426+E432</f>
        <v>976.00000000000011</v>
      </c>
      <c r="F425" s="30">
        <f>F426+F432</f>
        <v>824.66000000000008</v>
      </c>
      <c r="G425" s="17">
        <f t="shared" ref="G425:G436" si="10">F425/E425</f>
        <v>0.84493852459016394</v>
      </c>
    </row>
    <row r="426" spans="1:7" ht="25.5" x14ac:dyDescent="0.2">
      <c r="A426" s="4" t="s">
        <v>188</v>
      </c>
      <c r="B426" s="5" t="s">
        <v>189</v>
      </c>
      <c r="C426" s="4"/>
      <c r="D426" s="5"/>
      <c r="E426" s="7">
        <f>SUM(E427:E431)</f>
        <v>620.00000000000011</v>
      </c>
      <c r="F426" s="7">
        <f>SUM(F427:F431)</f>
        <v>599.45000000000005</v>
      </c>
      <c r="G426" s="9">
        <f t="shared" si="10"/>
        <v>0.96685483870967737</v>
      </c>
    </row>
    <row r="427" spans="1:7" ht="25.5" hidden="1" x14ac:dyDescent="0.2">
      <c r="A427" s="24" t="s">
        <v>188</v>
      </c>
      <c r="B427" s="25" t="s">
        <v>189</v>
      </c>
      <c r="C427" s="24" t="s">
        <v>9</v>
      </c>
      <c r="D427" s="25" t="s">
        <v>10</v>
      </c>
      <c r="E427" s="26">
        <v>498.4</v>
      </c>
      <c r="F427" s="26">
        <v>488.46</v>
      </c>
      <c r="G427" s="27">
        <f t="shared" si="10"/>
        <v>0.98005617977528092</v>
      </c>
    </row>
    <row r="428" spans="1:7" ht="25.5" hidden="1" x14ac:dyDescent="0.2">
      <c r="A428" s="24" t="s">
        <v>188</v>
      </c>
      <c r="B428" s="25" t="s">
        <v>189</v>
      </c>
      <c r="C428" s="24" t="s">
        <v>11</v>
      </c>
      <c r="D428" s="25" t="s">
        <v>12</v>
      </c>
      <c r="E428" s="26">
        <v>0.12</v>
      </c>
      <c r="F428" s="26">
        <v>0.12</v>
      </c>
      <c r="G428" s="27">
        <f t="shared" si="10"/>
        <v>1</v>
      </c>
    </row>
    <row r="429" spans="1:7" ht="25.5" hidden="1" x14ac:dyDescent="0.2">
      <c r="A429" s="24" t="s">
        <v>188</v>
      </c>
      <c r="B429" s="25" t="s">
        <v>189</v>
      </c>
      <c r="C429" s="24" t="s">
        <v>13</v>
      </c>
      <c r="D429" s="25" t="s">
        <v>14</v>
      </c>
      <c r="E429" s="26">
        <v>26.83</v>
      </c>
      <c r="F429" s="26">
        <v>26.83</v>
      </c>
      <c r="G429" s="27">
        <f t="shared" si="10"/>
        <v>1</v>
      </c>
    </row>
    <row r="430" spans="1:7" ht="25.5" hidden="1" x14ac:dyDescent="0.2">
      <c r="A430" s="24" t="s">
        <v>188</v>
      </c>
      <c r="B430" s="25" t="s">
        <v>189</v>
      </c>
      <c r="C430" s="24" t="s">
        <v>15</v>
      </c>
      <c r="D430" s="25" t="s">
        <v>16</v>
      </c>
      <c r="E430" s="26">
        <v>92.96</v>
      </c>
      <c r="F430" s="26">
        <v>82.35</v>
      </c>
      <c r="G430" s="27">
        <f t="shared" si="10"/>
        <v>0.88586488812392428</v>
      </c>
    </row>
    <row r="431" spans="1:7" ht="25.5" hidden="1" x14ac:dyDescent="0.2">
      <c r="A431" s="24" t="s">
        <v>188</v>
      </c>
      <c r="B431" s="25" t="s">
        <v>189</v>
      </c>
      <c r="C431" s="24" t="s">
        <v>17</v>
      </c>
      <c r="D431" s="25" t="s">
        <v>18</v>
      </c>
      <c r="E431" s="26">
        <v>1.69</v>
      </c>
      <c r="F431" s="26">
        <v>1.69</v>
      </c>
      <c r="G431" s="27">
        <f t="shared" si="10"/>
        <v>1</v>
      </c>
    </row>
    <row r="432" spans="1:7" s="22" customFormat="1" ht="38.25" x14ac:dyDescent="0.2">
      <c r="A432" s="4" t="s">
        <v>190</v>
      </c>
      <c r="B432" s="5" t="s">
        <v>191</v>
      </c>
      <c r="C432" s="18"/>
      <c r="D432" s="19"/>
      <c r="E432" s="20">
        <f>SUM(E433:E436)</f>
        <v>356</v>
      </c>
      <c r="F432" s="20">
        <f>SUM(F433:F436)</f>
        <v>225.20999999999998</v>
      </c>
      <c r="G432" s="9">
        <f t="shared" si="10"/>
        <v>0.63261235955056172</v>
      </c>
    </row>
    <row r="433" spans="1:7" ht="38.25" hidden="1" x14ac:dyDescent="0.2">
      <c r="A433" s="24" t="s">
        <v>190</v>
      </c>
      <c r="B433" s="25" t="s">
        <v>191</v>
      </c>
      <c r="C433" s="24" t="s">
        <v>9</v>
      </c>
      <c r="D433" s="25" t="s">
        <v>10</v>
      </c>
      <c r="E433" s="26">
        <v>309.33999999999997</v>
      </c>
      <c r="F433" s="26">
        <v>221.12</v>
      </c>
      <c r="G433" s="27">
        <f t="shared" si="10"/>
        <v>0.71481218077196618</v>
      </c>
    </row>
    <row r="434" spans="1:7" ht="38.25" hidden="1" x14ac:dyDescent="0.2">
      <c r="A434" s="24" t="s">
        <v>190</v>
      </c>
      <c r="B434" s="25" t="s">
        <v>191</v>
      </c>
      <c r="C434" s="24" t="s">
        <v>11</v>
      </c>
      <c r="D434" s="25" t="s">
        <v>12</v>
      </c>
      <c r="E434" s="26">
        <v>0.18</v>
      </c>
      <c r="F434" s="26">
        <v>0.17</v>
      </c>
      <c r="G434" s="27">
        <f t="shared" si="10"/>
        <v>0.94444444444444453</v>
      </c>
    </row>
    <row r="435" spans="1:7" ht="38.25" hidden="1" x14ac:dyDescent="0.2">
      <c r="A435" s="24" t="s">
        <v>190</v>
      </c>
      <c r="B435" s="25" t="s">
        <v>191</v>
      </c>
      <c r="C435" s="24" t="s">
        <v>13</v>
      </c>
      <c r="D435" s="25" t="s">
        <v>14</v>
      </c>
      <c r="E435" s="26">
        <v>6.76</v>
      </c>
      <c r="F435" s="26">
        <v>3.92</v>
      </c>
      <c r="G435" s="27">
        <f t="shared" si="10"/>
        <v>0.57988165680473369</v>
      </c>
    </row>
    <row r="436" spans="1:7" ht="38.25" hidden="1" x14ac:dyDescent="0.2">
      <c r="A436" s="24" t="s">
        <v>190</v>
      </c>
      <c r="B436" s="25" t="s">
        <v>191</v>
      </c>
      <c r="C436" s="24" t="s">
        <v>15</v>
      </c>
      <c r="D436" s="25" t="s">
        <v>16</v>
      </c>
      <c r="E436" s="26">
        <v>39.72</v>
      </c>
      <c r="F436" s="26">
        <v>0</v>
      </c>
      <c r="G436" s="27">
        <f t="shared" si="10"/>
        <v>0</v>
      </c>
    </row>
    <row r="437" spans="1:7" s="10" customFormat="1" x14ac:dyDescent="0.2">
      <c r="A437" s="31" t="s">
        <v>1</v>
      </c>
      <c r="B437" s="32" t="s">
        <v>306</v>
      </c>
      <c r="C437" s="31" t="s">
        <v>1</v>
      </c>
      <c r="D437" s="32" t="s">
        <v>1</v>
      </c>
      <c r="E437" s="33">
        <f>E441+E442+E448+E449+E452+E453+E456+E460+E463+E464+E465+E466+E467+E472+E473+E474+E475+E476+E477+E479+E484</f>
        <v>58480.79</v>
      </c>
      <c r="F437" s="33">
        <f>F441+F442+F448+F449+F452+F453+F456+F460+F463+F464+F465+F466+F467+F472+F473+F474+F475+F476+F477+F479+F484</f>
        <v>56539.27</v>
      </c>
      <c r="G437" s="34">
        <f t="shared" si="9"/>
        <v>0.96680072208326862</v>
      </c>
    </row>
    <row r="438" spans="1:7" s="13" customFormat="1" ht="25.5" x14ac:dyDescent="0.2">
      <c r="A438" s="12"/>
      <c r="B438" s="14" t="s">
        <v>542</v>
      </c>
      <c r="C438" s="12"/>
      <c r="D438" s="14"/>
      <c r="E438" s="15">
        <f>E440</f>
        <v>57579.99</v>
      </c>
      <c r="F438" s="15">
        <f>F440</f>
        <v>55840.18</v>
      </c>
      <c r="G438" s="17">
        <f t="shared" si="9"/>
        <v>0.96978446852804245</v>
      </c>
    </row>
    <row r="439" spans="1:7" s="13" customFormat="1" x14ac:dyDescent="0.2">
      <c r="A439" s="12"/>
      <c r="B439" s="14" t="s">
        <v>543</v>
      </c>
      <c r="C439" s="12"/>
      <c r="D439" s="14"/>
      <c r="E439" s="15"/>
      <c r="F439" s="16"/>
      <c r="G439" s="17"/>
    </row>
    <row r="440" spans="1:7" s="13" customFormat="1" ht="18.75" customHeight="1" x14ac:dyDescent="0.2">
      <c r="A440" s="12"/>
      <c r="B440" s="14" t="s">
        <v>544</v>
      </c>
      <c r="C440" s="12"/>
      <c r="D440" s="14"/>
      <c r="E440" s="15">
        <v>57579.99</v>
      </c>
      <c r="F440" s="16">
        <v>55840.18</v>
      </c>
      <c r="G440" s="17">
        <f t="shared" si="9"/>
        <v>0.96978446852804245</v>
      </c>
    </row>
    <row r="441" spans="1:7" ht="25.5" x14ac:dyDescent="0.2">
      <c r="A441" s="4" t="s">
        <v>85</v>
      </c>
      <c r="B441" s="5" t="s">
        <v>86</v>
      </c>
      <c r="C441" s="4" t="s">
        <v>15</v>
      </c>
      <c r="D441" s="5" t="s">
        <v>16</v>
      </c>
      <c r="E441" s="7">
        <v>196</v>
      </c>
      <c r="F441" s="7">
        <v>100</v>
      </c>
      <c r="G441" s="9">
        <f t="shared" si="9"/>
        <v>0.51020408163265307</v>
      </c>
    </row>
    <row r="442" spans="1:7" ht="51" x14ac:dyDescent="0.2">
      <c r="A442" s="4" t="s">
        <v>307</v>
      </c>
      <c r="B442" s="5" t="s">
        <v>308</v>
      </c>
      <c r="C442" s="4"/>
      <c r="D442" s="5"/>
      <c r="E442" s="7">
        <f>SUM(E443:E447)</f>
        <v>6113</v>
      </c>
      <c r="F442" s="7">
        <f>SUM(F443:F447)</f>
        <v>5605.61</v>
      </c>
      <c r="G442" s="9">
        <f t="shared" si="9"/>
        <v>0.91699820055619163</v>
      </c>
    </row>
    <row r="443" spans="1:7" ht="51" hidden="1" x14ac:dyDescent="0.2">
      <c r="A443" s="24" t="s">
        <v>307</v>
      </c>
      <c r="B443" s="25" t="s">
        <v>308</v>
      </c>
      <c r="C443" s="24" t="s">
        <v>9</v>
      </c>
      <c r="D443" s="25" t="s">
        <v>10</v>
      </c>
      <c r="E443" s="26">
        <v>5231.37</v>
      </c>
      <c r="F443" s="26">
        <v>4764.05</v>
      </c>
      <c r="G443" s="27">
        <f t="shared" si="9"/>
        <v>0.91066967161565715</v>
      </c>
    </row>
    <row r="444" spans="1:7" ht="51" hidden="1" x14ac:dyDescent="0.2">
      <c r="A444" s="24" t="s">
        <v>307</v>
      </c>
      <c r="B444" s="25" t="s">
        <v>308</v>
      </c>
      <c r="C444" s="24" t="s">
        <v>13</v>
      </c>
      <c r="D444" s="25" t="s">
        <v>14</v>
      </c>
      <c r="E444" s="26">
        <v>146.6</v>
      </c>
      <c r="F444" s="26">
        <v>129.65</v>
      </c>
      <c r="G444" s="27">
        <f t="shared" si="9"/>
        <v>0.88437926330150074</v>
      </c>
    </row>
    <row r="445" spans="1:7" ht="51" hidden="1" x14ac:dyDescent="0.2">
      <c r="A445" s="24" t="s">
        <v>307</v>
      </c>
      <c r="B445" s="25" t="s">
        <v>308</v>
      </c>
      <c r="C445" s="24" t="s">
        <v>15</v>
      </c>
      <c r="D445" s="25" t="s">
        <v>16</v>
      </c>
      <c r="E445" s="26">
        <v>709.9</v>
      </c>
      <c r="F445" s="26">
        <v>686.78</v>
      </c>
      <c r="G445" s="27">
        <f t="shared" si="9"/>
        <v>0.96743203268065925</v>
      </c>
    </row>
    <row r="446" spans="1:7" ht="51" hidden="1" x14ac:dyDescent="0.2">
      <c r="A446" s="24" t="s">
        <v>307</v>
      </c>
      <c r="B446" s="25" t="s">
        <v>308</v>
      </c>
      <c r="C446" s="24" t="s">
        <v>17</v>
      </c>
      <c r="D446" s="25" t="s">
        <v>18</v>
      </c>
      <c r="E446" s="26">
        <v>8.83</v>
      </c>
      <c r="F446" s="26">
        <v>8.83</v>
      </c>
      <c r="G446" s="27">
        <f t="shared" si="9"/>
        <v>1</v>
      </c>
    </row>
    <row r="447" spans="1:7" ht="51" hidden="1" x14ac:dyDescent="0.2">
      <c r="A447" s="24" t="s">
        <v>307</v>
      </c>
      <c r="B447" s="25" t="s">
        <v>308</v>
      </c>
      <c r="C447" s="24" t="s">
        <v>19</v>
      </c>
      <c r="D447" s="25" t="s">
        <v>20</v>
      </c>
      <c r="E447" s="26">
        <v>16.3</v>
      </c>
      <c r="F447" s="26">
        <v>16.3</v>
      </c>
      <c r="G447" s="27">
        <f t="shared" si="9"/>
        <v>1</v>
      </c>
    </row>
    <row r="448" spans="1:7" ht="51" x14ac:dyDescent="0.2">
      <c r="A448" s="4" t="s">
        <v>309</v>
      </c>
      <c r="B448" s="5" t="s">
        <v>310</v>
      </c>
      <c r="C448" s="4" t="s">
        <v>101</v>
      </c>
      <c r="D448" s="5" t="s">
        <v>102</v>
      </c>
      <c r="E448" s="7">
        <v>636.41999999999996</v>
      </c>
      <c r="F448" s="7">
        <v>636.41999999999996</v>
      </c>
      <c r="G448" s="9">
        <f t="shared" si="9"/>
        <v>1</v>
      </c>
    </row>
    <row r="449" spans="1:7" ht="25.5" x14ac:dyDescent="0.2">
      <c r="A449" s="4" t="s">
        <v>311</v>
      </c>
      <c r="B449" s="5" t="s">
        <v>312</v>
      </c>
      <c r="C449" s="4"/>
      <c r="D449" s="5"/>
      <c r="E449" s="7">
        <f>SUM(E450:E451)</f>
        <v>314.3</v>
      </c>
      <c r="F449" s="7">
        <f>SUM(F450:F451)</f>
        <v>271.61</v>
      </c>
      <c r="G449" s="9">
        <f t="shared" si="9"/>
        <v>0.86417435571110401</v>
      </c>
    </row>
    <row r="450" spans="1:7" ht="25.5" hidden="1" x14ac:dyDescent="0.2">
      <c r="A450" s="24" t="s">
        <v>311</v>
      </c>
      <c r="B450" s="25" t="s">
        <v>312</v>
      </c>
      <c r="C450" s="24" t="s">
        <v>13</v>
      </c>
      <c r="D450" s="25" t="s">
        <v>14</v>
      </c>
      <c r="E450" s="26">
        <v>9</v>
      </c>
      <c r="F450" s="26">
        <v>9</v>
      </c>
      <c r="G450" s="27">
        <f t="shared" si="9"/>
        <v>1</v>
      </c>
    </row>
    <row r="451" spans="1:7" ht="25.5" hidden="1" x14ac:dyDescent="0.2">
      <c r="A451" s="24" t="s">
        <v>311</v>
      </c>
      <c r="B451" s="25" t="s">
        <v>312</v>
      </c>
      <c r="C451" s="24" t="s">
        <v>15</v>
      </c>
      <c r="D451" s="25" t="s">
        <v>16</v>
      </c>
      <c r="E451" s="26">
        <v>305.3</v>
      </c>
      <c r="F451" s="26">
        <v>262.61</v>
      </c>
      <c r="G451" s="27">
        <f t="shared" si="9"/>
        <v>0.86017032427120865</v>
      </c>
    </row>
    <row r="452" spans="1:7" ht="38.25" x14ac:dyDescent="0.2">
      <c r="A452" s="4" t="s">
        <v>313</v>
      </c>
      <c r="B452" s="5" t="s">
        <v>314</v>
      </c>
      <c r="C452" s="4" t="s">
        <v>101</v>
      </c>
      <c r="D452" s="5" t="s">
        <v>102</v>
      </c>
      <c r="E452" s="7">
        <v>114.94</v>
      </c>
      <c r="F452" s="7">
        <v>114.92</v>
      </c>
      <c r="G452" s="9">
        <f t="shared" si="9"/>
        <v>0.99982599617191581</v>
      </c>
    </row>
    <row r="453" spans="1:7" ht="51" x14ac:dyDescent="0.2">
      <c r="A453" s="4" t="s">
        <v>315</v>
      </c>
      <c r="B453" s="5" t="s">
        <v>316</v>
      </c>
      <c r="C453" s="4"/>
      <c r="D453" s="5"/>
      <c r="E453" s="7">
        <f>SUM(E454:E455)</f>
        <v>431.02</v>
      </c>
      <c r="F453" s="7">
        <f>SUM(F454:F455)</f>
        <v>307.66000000000003</v>
      </c>
      <c r="G453" s="9">
        <f t="shared" si="9"/>
        <v>0.71379518351816629</v>
      </c>
    </row>
    <row r="454" spans="1:7" ht="51" hidden="1" x14ac:dyDescent="0.2">
      <c r="A454" s="24" t="s">
        <v>315</v>
      </c>
      <c r="B454" s="25" t="s">
        <v>316</v>
      </c>
      <c r="C454" s="24" t="s">
        <v>13</v>
      </c>
      <c r="D454" s="25" t="s">
        <v>14</v>
      </c>
      <c r="E454" s="26">
        <v>1.02</v>
      </c>
      <c r="F454" s="26">
        <v>0.3</v>
      </c>
      <c r="G454" s="27">
        <f t="shared" si="9"/>
        <v>0.29411764705882354</v>
      </c>
    </row>
    <row r="455" spans="1:7" ht="51" hidden="1" x14ac:dyDescent="0.2">
      <c r="A455" s="24" t="s">
        <v>315</v>
      </c>
      <c r="B455" s="25" t="s">
        <v>316</v>
      </c>
      <c r="C455" s="24" t="s">
        <v>15</v>
      </c>
      <c r="D455" s="25" t="s">
        <v>16</v>
      </c>
      <c r="E455" s="26">
        <v>430</v>
      </c>
      <c r="F455" s="26">
        <v>307.36</v>
      </c>
      <c r="G455" s="27">
        <f t="shared" si="9"/>
        <v>0.71479069767441861</v>
      </c>
    </row>
    <row r="456" spans="1:7" ht="25.5" x14ac:dyDescent="0.2">
      <c r="A456" s="4" t="s">
        <v>317</v>
      </c>
      <c r="B456" s="5" t="s">
        <v>318</v>
      </c>
      <c r="C456" s="4"/>
      <c r="D456" s="5"/>
      <c r="E456" s="7">
        <f>SUM(E457:E459)</f>
        <v>2244.96</v>
      </c>
      <c r="F456" s="7">
        <f>SUM(F457:F459)</f>
        <v>2206.6999999999998</v>
      </c>
      <c r="G456" s="9">
        <f t="shared" si="9"/>
        <v>0.98295738008695022</v>
      </c>
    </row>
    <row r="457" spans="1:7" ht="25.5" hidden="1" x14ac:dyDescent="0.2">
      <c r="A457" s="24" t="s">
        <v>317</v>
      </c>
      <c r="B457" s="25" t="s">
        <v>318</v>
      </c>
      <c r="C457" s="24" t="s">
        <v>15</v>
      </c>
      <c r="D457" s="25" t="s">
        <v>16</v>
      </c>
      <c r="E457" s="26">
        <v>480.3</v>
      </c>
      <c r="F457" s="26">
        <v>442.04</v>
      </c>
      <c r="G457" s="27">
        <f t="shared" si="9"/>
        <v>0.92034145325838024</v>
      </c>
    </row>
    <row r="458" spans="1:7" ht="51" hidden="1" x14ac:dyDescent="0.2">
      <c r="A458" s="24" t="s">
        <v>317</v>
      </c>
      <c r="B458" s="25" t="s">
        <v>318</v>
      </c>
      <c r="C458" s="24" t="s">
        <v>66</v>
      </c>
      <c r="D458" s="25" t="s">
        <v>67</v>
      </c>
      <c r="E458" s="26">
        <v>1504.26</v>
      </c>
      <c r="F458" s="26">
        <v>1504.26</v>
      </c>
      <c r="G458" s="27">
        <f t="shared" si="9"/>
        <v>1</v>
      </c>
    </row>
    <row r="459" spans="1:7" ht="25.5" hidden="1" x14ac:dyDescent="0.2">
      <c r="A459" s="24" t="s">
        <v>317</v>
      </c>
      <c r="B459" s="25" t="s">
        <v>318</v>
      </c>
      <c r="C459" s="24" t="s">
        <v>75</v>
      </c>
      <c r="D459" s="25" t="s">
        <v>76</v>
      </c>
      <c r="E459" s="26">
        <v>260.39999999999998</v>
      </c>
      <c r="F459" s="26">
        <v>260.39999999999998</v>
      </c>
      <c r="G459" s="27">
        <f t="shared" si="9"/>
        <v>1</v>
      </c>
    </row>
    <row r="460" spans="1:7" ht="38.25" x14ac:dyDescent="0.2">
      <c r="A460" s="4" t="s">
        <v>319</v>
      </c>
      <c r="B460" s="5" t="s">
        <v>320</v>
      </c>
      <c r="C460" s="4"/>
      <c r="D460" s="5"/>
      <c r="E460" s="7">
        <f>SUM(E461:E462)</f>
        <v>2004.55</v>
      </c>
      <c r="F460" s="7">
        <f>SUM(F461:F462)</f>
        <v>2004.55</v>
      </c>
      <c r="G460" s="9">
        <f t="shared" si="9"/>
        <v>1</v>
      </c>
    </row>
    <row r="461" spans="1:7" ht="51" hidden="1" x14ac:dyDescent="0.2">
      <c r="A461" s="24" t="s">
        <v>319</v>
      </c>
      <c r="B461" s="25" t="s">
        <v>320</v>
      </c>
      <c r="C461" s="24" t="s">
        <v>66</v>
      </c>
      <c r="D461" s="25" t="s">
        <v>67</v>
      </c>
      <c r="E461" s="26">
        <v>1843.75</v>
      </c>
      <c r="F461" s="26">
        <v>1843.75</v>
      </c>
      <c r="G461" s="27">
        <f t="shared" si="9"/>
        <v>1</v>
      </c>
    </row>
    <row r="462" spans="1:7" ht="38.25" hidden="1" x14ac:dyDescent="0.2">
      <c r="A462" s="24" t="s">
        <v>319</v>
      </c>
      <c r="B462" s="25" t="s">
        <v>320</v>
      </c>
      <c r="C462" s="24" t="s">
        <v>75</v>
      </c>
      <c r="D462" s="25" t="s">
        <v>76</v>
      </c>
      <c r="E462" s="26">
        <v>160.80000000000001</v>
      </c>
      <c r="F462" s="26">
        <v>160.80000000000001</v>
      </c>
      <c r="G462" s="27">
        <f t="shared" si="9"/>
        <v>1</v>
      </c>
    </row>
    <row r="463" spans="1:7" ht="38.25" x14ac:dyDescent="0.2">
      <c r="A463" s="4" t="s">
        <v>321</v>
      </c>
      <c r="B463" s="5" t="s">
        <v>322</v>
      </c>
      <c r="C463" s="4" t="s">
        <v>15</v>
      </c>
      <c r="D463" s="5" t="s">
        <v>16</v>
      </c>
      <c r="E463" s="7">
        <v>166.4</v>
      </c>
      <c r="F463" s="7">
        <v>0</v>
      </c>
      <c r="G463" s="9">
        <f t="shared" si="9"/>
        <v>0</v>
      </c>
    </row>
    <row r="464" spans="1:7" ht="38.25" x14ac:dyDescent="0.2">
      <c r="A464" s="4" t="s">
        <v>323</v>
      </c>
      <c r="B464" s="5" t="s">
        <v>324</v>
      </c>
      <c r="C464" s="4" t="s">
        <v>15</v>
      </c>
      <c r="D464" s="5" t="s">
        <v>16</v>
      </c>
      <c r="E464" s="7">
        <v>40</v>
      </c>
      <c r="F464" s="7">
        <v>0</v>
      </c>
      <c r="G464" s="9">
        <f t="shared" si="9"/>
        <v>0</v>
      </c>
    </row>
    <row r="465" spans="1:7" ht="38.25" x14ac:dyDescent="0.2">
      <c r="A465" s="4" t="s">
        <v>325</v>
      </c>
      <c r="B465" s="5" t="s">
        <v>326</v>
      </c>
      <c r="C465" s="4" t="s">
        <v>15</v>
      </c>
      <c r="D465" s="5" t="s">
        <v>16</v>
      </c>
      <c r="E465" s="7">
        <v>40598.199999999997</v>
      </c>
      <c r="F465" s="7">
        <v>40504.699999999997</v>
      </c>
      <c r="G465" s="9">
        <f t="shared" ref="G465:G527" si="11">F465/E465</f>
        <v>0.99769694222896577</v>
      </c>
    </row>
    <row r="466" spans="1:7" ht="38.25" x14ac:dyDescent="0.2">
      <c r="A466" s="4" t="s">
        <v>327</v>
      </c>
      <c r="B466" s="5" t="s">
        <v>328</v>
      </c>
      <c r="C466" s="4" t="s">
        <v>15</v>
      </c>
      <c r="D466" s="5" t="s">
        <v>16</v>
      </c>
      <c r="E466" s="7">
        <v>408.3</v>
      </c>
      <c r="F466" s="7">
        <v>407.08</v>
      </c>
      <c r="G466" s="9">
        <f t="shared" si="11"/>
        <v>0.9970120009796718</v>
      </c>
    </row>
    <row r="467" spans="1:7" ht="38.25" x14ac:dyDescent="0.2">
      <c r="A467" s="4" t="s">
        <v>329</v>
      </c>
      <c r="B467" s="5" t="s">
        <v>330</v>
      </c>
      <c r="C467" s="4"/>
      <c r="D467" s="5"/>
      <c r="E467" s="7">
        <f>SUM(E468:E471)</f>
        <v>2610.4</v>
      </c>
      <c r="F467" s="7">
        <f>SUM(F468:F471)</f>
        <v>2496.7099999999996</v>
      </c>
      <c r="G467" s="9">
        <f t="shared" si="11"/>
        <v>0.95644728777198873</v>
      </c>
    </row>
    <row r="468" spans="1:7" ht="38.25" hidden="1" x14ac:dyDescent="0.2">
      <c r="A468" s="24" t="s">
        <v>329</v>
      </c>
      <c r="B468" s="25" t="s">
        <v>330</v>
      </c>
      <c r="C468" s="24" t="s">
        <v>31</v>
      </c>
      <c r="D468" s="25" t="s">
        <v>10</v>
      </c>
      <c r="E468" s="26">
        <v>1789</v>
      </c>
      <c r="F468" s="26">
        <v>1780.49</v>
      </c>
      <c r="G468" s="27">
        <f t="shared" si="11"/>
        <v>0.99524315259921747</v>
      </c>
    </row>
    <row r="469" spans="1:7" ht="38.25" hidden="1" x14ac:dyDescent="0.2">
      <c r="A469" s="24" t="s">
        <v>329</v>
      </c>
      <c r="B469" s="25" t="s">
        <v>330</v>
      </c>
      <c r="C469" s="24" t="s">
        <v>13</v>
      </c>
      <c r="D469" s="25" t="s">
        <v>14</v>
      </c>
      <c r="E469" s="26">
        <v>173.7</v>
      </c>
      <c r="F469" s="26">
        <v>158.13</v>
      </c>
      <c r="G469" s="27">
        <f t="shared" si="11"/>
        <v>0.91036269430051819</v>
      </c>
    </row>
    <row r="470" spans="1:7" ht="38.25" hidden="1" x14ac:dyDescent="0.2">
      <c r="A470" s="24" t="s">
        <v>329</v>
      </c>
      <c r="B470" s="25" t="s">
        <v>330</v>
      </c>
      <c r="C470" s="24" t="s">
        <v>15</v>
      </c>
      <c r="D470" s="25" t="s">
        <v>16</v>
      </c>
      <c r="E470" s="26">
        <v>644.79999999999995</v>
      </c>
      <c r="F470" s="26">
        <v>556.53</v>
      </c>
      <c r="G470" s="27">
        <f t="shared" si="11"/>
        <v>0.86310483870967747</v>
      </c>
    </row>
    <row r="471" spans="1:7" ht="38.25" hidden="1" x14ac:dyDescent="0.2">
      <c r="A471" s="24" t="s">
        <v>329</v>
      </c>
      <c r="B471" s="25" t="s">
        <v>330</v>
      </c>
      <c r="C471" s="24" t="s">
        <v>17</v>
      </c>
      <c r="D471" s="25" t="s">
        <v>18</v>
      </c>
      <c r="E471" s="26">
        <v>2.9</v>
      </c>
      <c r="F471" s="26">
        <v>1.56</v>
      </c>
      <c r="G471" s="27">
        <f t="shared" si="11"/>
        <v>0.5379310344827587</v>
      </c>
    </row>
    <row r="472" spans="1:7" ht="38.25" x14ac:dyDescent="0.2">
      <c r="A472" s="4" t="s">
        <v>331</v>
      </c>
      <c r="B472" s="5" t="s">
        <v>332</v>
      </c>
      <c r="C472" s="4" t="s">
        <v>15</v>
      </c>
      <c r="D472" s="5" t="s">
        <v>16</v>
      </c>
      <c r="E472" s="7">
        <v>464.2</v>
      </c>
      <c r="F472" s="7">
        <v>450.28</v>
      </c>
      <c r="G472" s="9">
        <f t="shared" si="11"/>
        <v>0.97001292546316242</v>
      </c>
    </row>
    <row r="473" spans="1:7" ht="38.25" x14ac:dyDescent="0.2">
      <c r="A473" s="4" t="s">
        <v>212</v>
      </c>
      <c r="B473" s="5" t="s">
        <v>213</v>
      </c>
      <c r="C473" s="4" t="s">
        <v>15</v>
      </c>
      <c r="D473" s="5" t="s">
        <v>16</v>
      </c>
      <c r="E473" s="7">
        <v>693.3</v>
      </c>
      <c r="F473" s="7">
        <v>196.1</v>
      </c>
      <c r="G473" s="9">
        <f t="shared" si="11"/>
        <v>0.28285013702581857</v>
      </c>
    </row>
    <row r="474" spans="1:7" ht="25.5" x14ac:dyDescent="0.2">
      <c r="A474" s="4" t="s">
        <v>214</v>
      </c>
      <c r="B474" s="5" t="s">
        <v>215</v>
      </c>
      <c r="C474" s="4" t="s">
        <v>15</v>
      </c>
      <c r="D474" s="5" t="s">
        <v>16</v>
      </c>
      <c r="E474" s="7">
        <v>426</v>
      </c>
      <c r="F474" s="7">
        <v>424.61</v>
      </c>
      <c r="G474" s="9">
        <f t="shared" si="11"/>
        <v>0.99673708920187798</v>
      </c>
    </row>
    <row r="475" spans="1:7" ht="25.5" x14ac:dyDescent="0.2">
      <c r="A475" s="4" t="s">
        <v>99</v>
      </c>
      <c r="B475" s="5" t="s">
        <v>100</v>
      </c>
      <c r="C475" s="4" t="s">
        <v>15</v>
      </c>
      <c r="D475" s="5" t="s">
        <v>16</v>
      </c>
      <c r="E475" s="7">
        <v>35</v>
      </c>
      <c r="F475" s="7">
        <v>35</v>
      </c>
      <c r="G475" s="9">
        <f t="shared" si="11"/>
        <v>1</v>
      </c>
    </row>
    <row r="476" spans="1:7" ht="76.5" x14ac:dyDescent="0.2">
      <c r="A476" s="4" t="s">
        <v>103</v>
      </c>
      <c r="B476" s="5" t="s">
        <v>104</v>
      </c>
      <c r="C476" s="4" t="s">
        <v>15</v>
      </c>
      <c r="D476" s="5" t="s">
        <v>16</v>
      </c>
      <c r="E476" s="7">
        <v>48</v>
      </c>
      <c r="F476" s="7">
        <v>48</v>
      </c>
      <c r="G476" s="9">
        <f t="shared" si="11"/>
        <v>1</v>
      </c>
    </row>
    <row r="477" spans="1:7" ht="51" x14ac:dyDescent="0.2">
      <c r="A477" s="4" t="s">
        <v>239</v>
      </c>
      <c r="B477" s="5" t="s">
        <v>240</v>
      </c>
      <c r="C477" s="4" t="s">
        <v>15</v>
      </c>
      <c r="D477" s="5" t="s">
        <v>16</v>
      </c>
      <c r="E477" s="7">
        <v>35</v>
      </c>
      <c r="F477" s="7">
        <v>30.23</v>
      </c>
      <c r="G477" s="9">
        <f t="shared" si="11"/>
        <v>0.86371428571428577</v>
      </c>
    </row>
    <row r="478" spans="1:7" ht="33" customHeight="1" x14ac:dyDescent="0.2">
      <c r="A478" s="4"/>
      <c r="B478" s="11" t="s">
        <v>546</v>
      </c>
      <c r="C478" s="4"/>
      <c r="D478" s="5"/>
      <c r="E478" s="30">
        <f>E479+E484</f>
        <v>900.80000000000007</v>
      </c>
      <c r="F478" s="30">
        <f>F479+F484</f>
        <v>699.09</v>
      </c>
      <c r="G478" s="17">
        <f t="shared" ref="G478:G487" si="12">F478/E478</f>
        <v>0.77607682060390759</v>
      </c>
    </row>
    <row r="479" spans="1:7" ht="25.5" x14ac:dyDescent="0.2">
      <c r="A479" s="4" t="s">
        <v>188</v>
      </c>
      <c r="B479" s="5" t="s">
        <v>189</v>
      </c>
      <c r="C479" s="4"/>
      <c r="D479" s="5"/>
      <c r="E479" s="7">
        <f>SUM(E480:E483)</f>
        <v>623.80000000000007</v>
      </c>
      <c r="F479" s="7">
        <f>SUM(F480:F483)</f>
        <v>505.64000000000004</v>
      </c>
      <c r="G479" s="9">
        <f t="shared" si="12"/>
        <v>0.81058031420327026</v>
      </c>
    </row>
    <row r="480" spans="1:7" ht="25.5" hidden="1" x14ac:dyDescent="0.2">
      <c r="A480" s="24" t="s">
        <v>188</v>
      </c>
      <c r="B480" s="25" t="s">
        <v>189</v>
      </c>
      <c r="C480" s="24" t="s">
        <v>9</v>
      </c>
      <c r="D480" s="25" t="s">
        <v>10</v>
      </c>
      <c r="E480" s="26">
        <v>459.3</v>
      </c>
      <c r="F480" s="26">
        <v>376.91</v>
      </c>
      <c r="G480" s="27">
        <f t="shared" si="12"/>
        <v>0.82061833224472025</v>
      </c>
    </row>
    <row r="481" spans="1:7" ht="25.5" hidden="1" x14ac:dyDescent="0.2">
      <c r="A481" s="24" t="s">
        <v>188</v>
      </c>
      <c r="B481" s="25" t="s">
        <v>189</v>
      </c>
      <c r="C481" s="24" t="s">
        <v>13</v>
      </c>
      <c r="D481" s="25" t="s">
        <v>14</v>
      </c>
      <c r="E481" s="26">
        <v>44.73</v>
      </c>
      <c r="F481" s="26">
        <v>44</v>
      </c>
      <c r="G481" s="27">
        <f t="shared" si="12"/>
        <v>0.9836798569192936</v>
      </c>
    </row>
    <row r="482" spans="1:7" ht="25.5" hidden="1" x14ac:dyDescent="0.2">
      <c r="A482" s="24" t="s">
        <v>188</v>
      </c>
      <c r="B482" s="25" t="s">
        <v>189</v>
      </c>
      <c r="C482" s="24" t="s">
        <v>15</v>
      </c>
      <c r="D482" s="25" t="s">
        <v>16</v>
      </c>
      <c r="E482" s="26">
        <v>113.32</v>
      </c>
      <c r="F482" s="26">
        <v>78.319999999999993</v>
      </c>
      <c r="G482" s="27">
        <f t="shared" si="12"/>
        <v>0.69114013413342745</v>
      </c>
    </row>
    <row r="483" spans="1:7" ht="25.5" hidden="1" x14ac:dyDescent="0.2">
      <c r="A483" s="24" t="s">
        <v>188</v>
      </c>
      <c r="B483" s="25" t="s">
        <v>189</v>
      </c>
      <c r="C483" s="24" t="s">
        <v>19</v>
      </c>
      <c r="D483" s="25" t="s">
        <v>20</v>
      </c>
      <c r="E483" s="26">
        <v>6.45</v>
      </c>
      <c r="F483" s="26">
        <v>6.41</v>
      </c>
      <c r="G483" s="27">
        <f t="shared" si="12"/>
        <v>0.99379844961240305</v>
      </c>
    </row>
    <row r="484" spans="1:7" ht="38.25" x14ac:dyDescent="0.2">
      <c r="A484" s="4" t="s">
        <v>190</v>
      </c>
      <c r="B484" s="5" t="s">
        <v>191</v>
      </c>
      <c r="C484" s="4"/>
      <c r="D484" s="5"/>
      <c r="E484" s="7">
        <f>SUM(E485:E487)</f>
        <v>277</v>
      </c>
      <c r="F484" s="7">
        <f>SUM(F485:F487)</f>
        <v>193.45000000000002</v>
      </c>
      <c r="G484" s="9">
        <f t="shared" si="12"/>
        <v>0.69837545126353795</v>
      </c>
    </row>
    <row r="485" spans="1:7" ht="38.25" hidden="1" x14ac:dyDescent="0.2">
      <c r="A485" s="24" t="s">
        <v>190</v>
      </c>
      <c r="B485" s="25" t="s">
        <v>191</v>
      </c>
      <c r="C485" s="24" t="s">
        <v>9</v>
      </c>
      <c r="D485" s="25" t="s">
        <v>10</v>
      </c>
      <c r="E485" s="26">
        <v>233.98</v>
      </c>
      <c r="F485" s="26">
        <v>168.18</v>
      </c>
      <c r="G485" s="27">
        <f t="shared" si="12"/>
        <v>0.71877938285323539</v>
      </c>
    </row>
    <row r="486" spans="1:7" ht="38.25" hidden="1" x14ac:dyDescent="0.2">
      <c r="A486" s="24" t="s">
        <v>190</v>
      </c>
      <c r="B486" s="25" t="s">
        <v>191</v>
      </c>
      <c r="C486" s="24" t="s">
        <v>13</v>
      </c>
      <c r="D486" s="25" t="s">
        <v>14</v>
      </c>
      <c r="E486" s="26">
        <v>11.24</v>
      </c>
      <c r="F486" s="26">
        <v>6.68</v>
      </c>
      <c r="G486" s="27">
        <f t="shared" si="12"/>
        <v>0.59430604982206403</v>
      </c>
    </row>
    <row r="487" spans="1:7" ht="38.25" hidden="1" x14ac:dyDescent="0.2">
      <c r="A487" s="24" t="s">
        <v>190</v>
      </c>
      <c r="B487" s="25" t="s">
        <v>191</v>
      </c>
      <c r="C487" s="24" t="s">
        <v>15</v>
      </c>
      <c r="D487" s="25" t="s">
        <v>16</v>
      </c>
      <c r="E487" s="26">
        <v>31.78</v>
      </c>
      <c r="F487" s="26">
        <v>18.59</v>
      </c>
      <c r="G487" s="27">
        <f t="shared" si="12"/>
        <v>0.58495909376966648</v>
      </c>
    </row>
    <row r="488" spans="1:7" s="10" customFormat="1" ht="25.5" x14ac:dyDescent="0.2">
      <c r="A488" s="31" t="s">
        <v>1</v>
      </c>
      <c r="B488" s="32" t="s">
        <v>333</v>
      </c>
      <c r="C488" s="31" t="s">
        <v>1</v>
      </c>
      <c r="D488" s="32" t="s">
        <v>1</v>
      </c>
      <c r="E488" s="33">
        <f>E492+E496+E503+E504+E508+E509+E515+E516+E517+E523+E524+E525+E526+E527+E529+E534</f>
        <v>54007.069999999992</v>
      </c>
      <c r="F488" s="33">
        <f>F492+F496+F503+F504+F508+F509+F515+F516+F517+F523+F524+F525+F526+F527+F529+F534</f>
        <v>53551.630000000005</v>
      </c>
      <c r="G488" s="34">
        <f t="shared" si="11"/>
        <v>0.99156703002032909</v>
      </c>
    </row>
    <row r="489" spans="1:7" s="13" customFormat="1" ht="25.5" x14ac:dyDescent="0.2">
      <c r="A489" s="12"/>
      <c r="B489" s="14" t="s">
        <v>542</v>
      </c>
      <c r="C489" s="12"/>
      <c r="D489" s="14"/>
      <c r="E489" s="15">
        <f>E491</f>
        <v>53170.49</v>
      </c>
      <c r="F489" s="15">
        <f>F491</f>
        <v>52721.79</v>
      </c>
      <c r="G489" s="17">
        <f t="shared" si="11"/>
        <v>0.99156110842687373</v>
      </c>
    </row>
    <row r="490" spans="1:7" s="13" customFormat="1" x14ac:dyDescent="0.2">
      <c r="A490" s="12"/>
      <c r="B490" s="14" t="s">
        <v>543</v>
      </c>
      <c r="C490" s="12"/>
      <c r="D490" s="14"/>
      <c r="E490" s="15"/>
      <c r="F490" s="16"/>
      <c r="G490" s="17"/>
    </row>
    <row r="491" spans="1:7" s="13" customFormat="1" ht="18.75" customHeight="1" x14ac:dyDescent="0.2">
      <c r="A491" s="12"/>
      <c r="B491" s="14" t="s">
        <v>544</v>
      </c>
      <c r="C491" s="12"/>
      <c r="D491" s="14"/>
      <c r="E491" s="15">
        <v>53170.49</v>
      </c>
      <c r="F491" s="16">
        <v>52721.79</v>
      </c>
      <c r="G491" s="17">
        <f t="shared" si="11"/>
        <v>0.99156110842687373</v>
      </c>
    </row>
    <row r="492" spans="1:7" s="13" customFormat="1" ht="25.5" x14ac:dyDescent="0.2">
      <c r="A492" s="4" t="s">
        <v>85</v>
      </c>
      <c r="B492" s="5" t="s">
        <v>86</v>
      </c>
      <c r="C492" s="12"/>
      <c r="D492" s="14"/>
      <c r="E492" s="20">
        <f>SUM(E493:E495)</f>
        <v>800</v>
      </c>
      <c r="F492" s="23">
        <f>SUM(F493:F495)</f>
        <v>800</v>
      </c>
      <c r="G492" s="9">
        <f t="shared" si="11"/>
        <v>1</v>
      </c>
    </row>
    <row r="493" spans="1:7" ht="25.5" hidden="1" x14ac:dyDescent="0.2">
      <c r="A493" s="24" t="s">
        <v>85</v>
      </c>
      <c r="B493" s="25" t="s">
        <v>86</v>
      </c>
      <c r="C493" s="24" t="s">
        <v>15</v>
      </c>
      <c r="D493" s="25" t="s">
        <v>16</v>
      </c>
      <c r="E493" s="26">
        <v>40</v>
      </c>
      <c r="F493" s="26">
        <v>40</v>
      </c>
      <c r="G493" s="27">
        <f t="shared" si="11"/>
        <v>1</v>
      </c>
    </row>
    <row r="494" spans="1:7" ht="25.5" hidden="1" x14ac:dyDescent="0.2">
      <c r="A494" s="24" t="s">
        <v>85</v>
      </c>
      <c r="B494" s="25" t="s">
        <v>86</v>
      </c>
      <c r="C494" s="24" t="s">
        <v>70</v>
      </c>
      <c r="D494" s="25" t="s">
        <v>71</v>
      </c>
      <c r="E494" s="26">
        <v>430</v>
      </c>
      <c r="F494" s="26">
        <v>430</v>
      </c>
      <c r="G494" s="27">
        <f t="shared" si="11"/>
        <v>1</v>
      </c>
    </row>
    <row r="495" spans="1:7" ht="25.5" hidden="1" x14ac:dyDescent="0.2">
      <c r="A495" s="24" t="s">
        <v>85</v>
      </c>
      <c r="B495" s="25" t="s">
        <v>86</v>
      </c>
      <c r="C495" s="24" t="s">
        <v>75</v>
      </c>
      <c r="D495" s="25" t="s">
        <v>76</v>
      </c>
      <c r="E495" s="26">
        <v>330</v>
      </c>
      <c r="F495" s="26">
        <v>330</v>
      </c>
      <c r="G495" s="27">
        <f t="shared" si="11"/>
        <v>1</v>
      </c>
    </row>
    <row r="496" spans="1:7" ht="51" x14ac:dyDescent="0.2">
      <c r="A496" s="4" t="s">
        <v>334</v>
      </c>
      <c r="B496" s="5" t="s">
        <v>335</v>
      </c>
      <c r="C496" s="4"/>
      <c r="D496" s="5"/>
      <c r="E496" s="7">
        <f>SUM(E497:E502)</f>
        <v>6043.94</v>
      </c>
      <c r="F496" s="7">
        <f>SUM(F497:F502)</f>
        <v>5877.61</v>
      </c>
      <c r="G496" s="9">
        <f t="shared" si="11"/>
        <v>0.97247987240111589</v>
      </c>
    </row>
    <row r="497" spans="1:7" ht="51" hidden="1" x14ac:dyDescent="0.2">
      <c r="A497" s="24" t="s">
        <v>334</v>
      </c>
      <c r="B497" s="25" t="s">
        <v>335</v>
      </c>
      <c r="C497" s="24" t="s">
        <v>9</v>
      </c>
      <c r="D497" s="25" t="s">
        <v>10</v>
      </c>
      <c r="E497" s="26">
        <v>5270.7</v>
      </c>
      <c r="F497" s="26">
        <v>5177.57</v>
      </c>
      <c r="G497" s="27">
        <f t="shared" si="11"/>
        <v>0.98233062022122297</v>
      </c>
    </row>
    <row r="498" spans="1:7" ht="51" hidden="1" x14ac:dyDescent="0.2">
      <c r="A498" s="24" t="s">
        <v>334</v>
      </c>
      <c r="B498" s="25" t="s">
        <v>335</v>
      </c>
      <c r="C498" s="24" t="s">
        <v>11</v>
      </c>
      <c r="D498" s="25" t="s">
        <v>12</v>
      </c>
      <c r="E498" s="26">
        <v>0.75</v>
      </c>
      <c r="F498" s="26">
        <v>0.34</v>
      </c>
      <c r="G498" s="27">
        <f t="shared" si="11"/>
        <v>0.45333333333333337</v>
      </c>
    </row>
    <row r="499" spans="1:7" ht="51" hidden="1" x14ac:dyDescent="0.2">
      <c r="A499" s="24" t="s">
        <v>334</v>
      </c>
      <c r="B499" s="25" t="s">
        <v>335</v>
      </c>
      <c r="C499" s="24" t="s">
        <v>13</v>
      </c>
      <c r="D499" s="25" t="s">
        <v>14</v>
      </c>
      <c r="E499" s="26">
        <v>244.94</v>
      </c>
      <c r="F499" s="26">
        <v>203.33</v>
      </c>
      <c r="G499" s="27">
        <f t="shared" si="11"/>
        <v>0.8301216624479465</v>
      </c>
    </row>
    <row r="500" spans="1:7" ht="51" hidden="1" x14ac:dyDescent="0.2">
      <c r="A500" s="24" t="s">
        <v>334</v>
      </c>
      <c r="B500" s="25" t="s">
        <v>335</v>
      </c>
      <c r="C500" s="24" t="s">
        <v>15</v>
      </c>
      <c r="D500" s="25" t="s">
        <v>16</v>
      </c>
      <c r="E500" s="26">
        <v>433.6</v>
      </c>
      <c r="F500" s="26">
        <v>403.09</v>
      </c>
      <c r="G500" s="27">
        <f t="shared" si="11"/>
        <v>0.92963560885608842</v>
      </c>
    </row>
    <row r="501" spans="1:7" ht="51" hidden="1" x14ac:dyDescent="0.2">
      <c r="A501" s="24" t="s">
        <v>334</v>
      </c>
      <c r="B501" s="25" t="s">
        <v>335</v>
      </c>
      <c r="C501" s="24" t="s">
        <v>17</v>
      </c>
      <c r="D501" s="25" t="s">
        <v>18</v>
      </c>
      <c r="E501" s="26">
        <v>91.95</v>
      </c>
      <c r="F501" s="26">
        <v>91.44</v>
      </c>
      <c r="G501" s="27">
        <f t="shared" si="11"/>
        <v>0.99445350734094606</v>
      </c>
    </row>
    <row r="502" spans="1:7" ht="51" hidden="1" x14ac:dyDescent="0.2">
      <c r="A502" s="24" t="s">
        <v>334</v>
      </c>
      <c r="B502" s="25" t="s">
        <v>335</v>
      </c>
      <c r="C502" s="24" t="s">
        <v>19</v>
      </c>
      <c r="D502" s="25" t="s">
        <v>20</v>
      </c>
      <c r="E502" s="26">
        <v>2</v>
      </c>
      <c r="F502" s="26">
        <v>1.84</v>
      </c>
      <c r="G502" s="27">
        <f t="shared" si="11"/>
        <v>0.92</v>
      </c>
    </row>
    <row r="503" spans="1:7" ht="51" x14ac:dyDescent="0.2">
      <c r="A503" s="4" t="s">
        <v>336</v>
      </c>
      <c r="B503" s="5" t="s">
        <v>337</v>
      </c>
      <c r="C503" s="4" t="s">
        <v>101</v>
      </c>
      <c r="D503" s="5" t="s">
        <v>102</v>
      </c>
      <c r="E503" s="7">
        <v>811.95</v>
      </c>
      <c r="F503" s="7">
        <v>811.95</v>
      </c>
      <c r="G503" s="9">
        <f t="shared" si="11"/>
        <v>1</v>
      </c>
    </row>
    <row r="504" spans="1:7" ht="38.25" x14ac:dyDescent="0.2">
      <c r="A504" s="4" t="s">
        <v>338</v>
      </c>
      <c r="B504" s="5" t="s">
        <v>339</v>
      </c>
      <c r="C504" s="4"/>
      <c r="D504" s="5"/>
      <c r="E504" s="7">
        <f>SUM(E505:E507)</f>
        <v>574.78000000000009</v>
      </c>
      <c r="F504" s="7">
        <f>SUM(F505:F507)</f>
        <v>388.27</v>
      </c>
      <c r="G504" s="9">
        <f t="shared" si="11"/>
        <v>0.67551063015414581</v>
      </c>
    </row>
    <row r="505" spans="1:7" ht="38.25" hidden="1" x14ac:dyDescent="0.2">
      <c r="A505" s="24" t="s">
        <v>338</v>
      </c>
      <c r="B505" s="25" t="s">
        <v>339</v>
      </c>
      <c r="C505" s="24" t="s">
        <v>13</v>
      </c>
      <c r="D505" s="25" t="s">
        <v>14</v>
      </c>
      <c r="E505" s="26">
        <v>24</v>
      </c>
      <c r="F505" s="26">
        <v>4.0599999999999996</v>
      </c>
      <c r="G505" s="27">
        <f t="shared" si="11"/>
        <v>0.16916666666666666</v>
      </c>
    </row>
    <row r="506" spans="1:7" ht="38.25" hidden="1" x14ac:dyDescent="0.2">
      <c r="A506" s="24" t="s">
        <v>338</v>
      </c>
      <c r="B506" s="25" t="s">
        <v>339</v>
      </c>
      <c r="C506" s="24" t="s">
        <v>15</v>
      </c>
      <c r="D506" s="25" t="s">
        <v>16</v>
      </c>
      <c r="E506" s="26">
        <v>528.08000000000004</v>
      </c>
      <c r="F506" s="26">
        <v>361.57</v>
      </c>
      <c r="G506" s="27">
        <f t="shared" si="11"/>
        <v>0.68468792607180728</v>
      </c>
    </row>
    <row r="507" spans="1:7" ht="38.25" hidden="1" x14ac:dyDescent="0.2">
      <c r="A507" s="24" t="s">
        <v>338</v>
      </c>
      <c r="B507" s="25" t="s">
        <v>339</v>
      </c>
      <c r="C507" s="24" t="s">
        <v>17</v>
      </c>
      <c r="D507" s="25" t="s">
        <v>18</v>
      </c>
      <c r="E507" s="26">
        <v>22.7</v>
      </c>
      <c r="F507" s="26">
        <v>22.64</v>
      </c>
      <c r="G507" s="27">
        <f t="shared" si="11"/>
        <v>0.99735682819383265</v>
      </c>
    </row>
    <row r="508" spans="1:7" ht="51" x14ac:dyDescent="0.2">
      <c r="A508" s="4" t="s">
        <v>340</v>
      </c>
      <c r="B508" s="5" t="s">
        <v>341</v>
      </c>
      <c r="C508" s="4" t="s">
        <v>101</v>
      </c>
      <c r="D508" s="5" t="s">
        <v>102</v>
      </c>
      <c r="E508" s="7">
        <v>87.25</v>
      </c>
      <c r="F508" s="7">
        <v>87.26</v>
      </c>
      <c r="G508" s="9">
        <f t="shared" si="11"/>
        <v>1.0001146131805159</v>
      </c>
    </row>
    <row r="509" spans="1:7" ht="25.5" x14ac:dyDescent="0.2">
      <c r="A509" s="4" t="s">
        <v>342</v>
      </c>
      <c r="B509" s="5" t="s">
        <v>343</v>
      </c>
      <c r="C509" s="4"/>
      <c r="D509" s="5"/>
      <c r="E509" s="7">
        <f>SUM(E510:E514)</f>
        <v>5329.3300000000008</v>
      </c>
      <c r="F509" s="7">
        <f>SUM(F510:F514)</f>
        <v>5324.3200000000006</v>
      </c>
      <c r="G509" s="9">
        <f t="shared" si="11"/>
        <v>0.99905991935196348</v>
      </c>
    </row>
    <row r="510" spans="1:7" ht="25.5" hidden="1" x14ac:dyDescent="0.2">
      <c r="A510" s="24" t="s">
        <v>342</v>
      </c>
      <c r="B510" s="25" t="s">
        <v>343</v>
      </c>
      <c r="C510" s="24" t="s">
        <v>15</v>
      </c>
      <c r="D510" s="25" t="s">
        <v>16</v>
      </c>
      <c r="E510" s="26">
        <v>115</v>
      </c>
      <c r="F510" s="26">
        <v>110</v>
      </c>
      <c r="G510" s="27">
        <f t="shared" si="11"/>
        <v>0.95652173913043481</v>
      </c>
    </row>
    <row r="511" spans="1:7" ht="51" hidden="1" x14ac:dyDescent="0.2">
      <c r="A511" s="24" t="s">
        <v>342</v>
      </c>
      <c r="B511" s="25" t="s">
        <v>343</v>
      </c>
      <c r="C511" s="24" t="s">
        <v>46</v>
      </c>
      <c r="D511" s="25" t="s">
        <v>47</v>
      </c>
      <c r="E511" s="26">
        <v>1733.16</v>
      </c>
      <c r="F511" s="26">
        <v>1733.16</v>
      </c>
      <c r="G511" s="27">
        <f t="shared" si="11"/>
        <v>1</v>
      </c>
    </row>
    <row r="512" spans="1:7" ht="25.5" hidden="1" x14ac:dyDescent="0.2">
      <c r="A512" s="24" t="s">
        <v>342</v>
      </c>
      <c r="B512" s="25" t="s">
        <v>343</v>
      </c>
      <c r="C512" s="24" t="s">
        <v>70</v>
      </c>
      <c r="D512" s="25" t="s">
        <v>71</v>
      </c>
      <c r="E512" s="26">
        <v>374.37</v>
      </c>
      <c r="F512" s="26">
        <v>374.37</v>
      </c>
      <c r="G512" s="27">
        <f t="shared" si="11"/>
        <v>1</v>
      </c>
    </row>
    <row r="513" spans="1:7" ht="51" hidden="1" x14ac:dyDescent="0.2">
      <c r="A513" s="24" t="s">
        <v>342</v>
      </c>
      <c r="B513" s="25" t="s">
        <v>343</v>
      </c>
      <c r="C513" s="24" t="s">
        <v>66</v>
      </c>
      <c r="D513" s="25" t="s">
        <v>67</v>
      </c>
      <c r="E513" s="26">
        <v>2556.66</v>
      </c>
      <c r="F513" s="26">
        <v>2556.67</v>
      </c>
      <c r="G513" s="27">
        <f t="shared" si="11"/>
        <v>1.0000039113530936</v>
      </c>
    </row>
    <row r="514" spans="1:7" ht="25.5" hidden="1" x14ac:dyDescent="0.2">
      <c r="A514" s="24" t="s">
        <v>342</v>
      </c>
      <c r="B514" s="25" t="s">
        <v>343</v>
      </c>
      <c r="C514" s="24" t="s">
        <v>75</v>
      </c>
      <c r="D514" s="25" t="s">
        <v>76</v>
      </c>
      <c r="E514" s="26">
        <v>550.14</v>
      </c>
      <c r="F514" s="26">
        <v>550.12</v>
      </c>
      <c r="G514" s="27">
        <f t="shared" si="11"/>
        <v>0.99996364561747919</v>
      </c>
    </row>
    <row r="515" spans="1:7" ht="38.25" x14ac:dyDescent="0.2">
      <c r="A515" s="4" t="s">
        <v>344</v>
      </c>
      <c r="B515" s="5" t="s">
        <v>345</v>
      </c>
      <c r="C515" s="4" t="s">
        <v>15</v>
      </c>
      <c r="D515" s="5" t="s">
        <v>16</v>
      </c>
      <c r="E515" s="7">
        <v>36260</v>
      </c>
      <c r="F515" s="7">
        <v>36260</v>
      </c>
      <c r="G515" s="9">
        <f t="shared" si="11"/>
        <v>1</v>
      </c>
    </row>
    <row r="516" spans="1:7" ht="38.25" x14ac:dyDescent="0.2">
      <c r="A516" s="4" t="s">
        <v>346</v>
      </c>
      <c r="B516" s="5" t="s">
        <v>347</v>
      </c>
      <c r="C516" s="4" t="s">
        <v>15</v>
      </c>
      <c r="D516" s="5" t="s">
        <v>16</v>
      </c>
      <c r="E516" s="7">
        <v>66.7</v>
      </c>
      <c r="F516" s="7">
        <v>66.45</v>
      </c>
      <c r="G516" s="9">
        <f t="shared" si="11"/>
        <v>0.99625187406296856</v>
      </c>
    </row>
    <row r="517" spans="1:7" ht="38.25" x14ac:dyDescent="0.2">
      <c r="A517" s="4" t="s">
        <v>348</v>
      </c>
      <c r="B517" s="5" t="s">
        <v>349</v>
      </c>
      <c r="C517" s="4"/>
      <c r="D517" s="5"/>
      <c r="E517" s="7">
        <f>SUM(E518:E522)</f>
        <v>2246.84</v>
      </c>
      <c r="F517" s="7">
        <f>SUM(F518:F522)</f>
        <v>2157.7199999999998</v>
      </c>
      <c r="G517" s="9">
        <f t="shared" si="11"/>
        <v>0.96033540439016563</v>
      </c>
    </row>
    <row r="518" spans="1:7" ht="38.25" hidden="1" x14ac:dyDescent="0.2">
      <c r="A518" s="24" t="s">
        <v>348</v>
      </c>
      <c r="B518" s="25" t="s">
        <v>349</v>
      </c>
      <c r="C518" s="24" t="s">
        <v>31</v>
      </c>
      <c r="D518" s="25" t="s">
        <v>10</v>
      </c>
      <c r="E518" s="26">
        <v>1562.4</v>
      </c>
      <c r="F518" s="26">
        <v>1515.25</v>
      </c>
      <c r="G518" s="27">
        <f t="shared" si="11"/>
        <v>0.96982206861239117</v>
      </c>
    </row>
    <row r="519" spans="1:7" ht="38.25" hidden="1" x14ac:dyDescent="0.2">
      <c r="A519" s="24" t="s">
        <v>348</v>
      </c>
      <c r="B519" s="25" t="s">
        <v>349</v>
      </c>
      <c r="C519" s="24" t="s">
        <v>32</v>
      </c>
      <c r="D519" s="25" t="s">
        <v>12</v>
      </c>
      <c r="E519" s="26">
        <v>0.24</v>
      </c>
      <c r="F519" s="26">
        <v>0.2</v>
      </c>
      <c r="G519" s="27">
        <f t="shared" si="11"/>
        <v>0.83333333333333337</v>
      </c>
    </row>
    <row r="520" spans="1:7" ht="38.25" hidden="1" x14ac:dyDescent="0.2">
      <c r="A520" s="24" t="s">
        <v>348</v>
      </c>
      <c r="B520" s="25" t="s">
        <v>349</v>
      </c>
      <c r="C520" s="24" t="s">
        <v>13</v>
      </c>
      <c r="D520" s="25" t="s">
        <v>14</v>
      </c>
      <c r="E520" s="26">
        <v>162</v>
      </c>
      <c r="F520" s="26">
        <v>147.46</v>
      </c>
      <c r="G520" s="27">
        <f t="shared" si="11"/>
        <v>0.91024691358024701</v>
      </c>
    </row>
    <row r="521" spans="1:7" ht="38.25" hidden="1" x14ac:dyDescent="0.2">
      <c r="A521" s="24" t="s">
        <v>348</v>
      </c>
      <c r="B521" s="25" t="s">
        <v>349</v>
      </c>
      <c r="C521" s="24" t="s">
        <v>15</v>
      </c>
      <c r="D521" s="25" t="s">
        <v>16</v>
      </c>
      <c r="E521" s="26">
        <v>520.20000000000005</v>
      </c>
      <c r="F521" s="26">
        <v>493.59</v>
      </c>
      <c r="G521" s="27">
        <f t="shared" si="11"/>
        <v>0.94884659746251432</v>
      </c>
    </row>
    <row r="522" spans="1:7" ht="38.25" hidden="1" x14ac:dyDescent="0.2">
      <c r="A522" s="24" t="s">
        <v>348</v>
      </c>
      <c r="B522" s="25" t="s">
        <v>349</v>
      </c>
      <c r="C522" s="24" t="s">
        <v>17</v>
      </c>
      <c r="D522" s="25" t="s">
        <v>18</v>
      </c>
      <c r="E522" s="26">
        <v>2</v>
      </c>
      <c r="F522" s="26">
        <v>1.22</v>
      </c>
      <c r="G522" s="27">
        <f t="shared" si="11"/>
        <v>0.61</v>
      </c>
    </row>
    <row r="523" spans="1:7" ht="38.25" x14ac:dyDescent="0.2">
      <c r="A523" s="4" t="s">
        <v>350</v>
      </c>
      <c r="B523" s="5" t="s">
        <v>351</v>
      </c>
      <c r="C523" s="4" t="s">
        <v>15</v>
      </c>
      <c r="D523" s="5" t="s">
        <v>16</v>
      </c>
      <c r="E523" s="7">
        <v>677.6</v>
      </c>
      <c r="F523" s="7">
        <v>677.6</v>
      </c>
      <c r="G523" s="9">
        <f t="shared" si="11"/>
        <v>1</v>
      </c>
    </row>
    <row r="524" spans="1:7" ht="38.25" x14ac:dyDescent="0.2">
      <c r="A524" s="4" t="s">
        <v>212</v>
      </c>
      <c r="B524" s="5" t="s">
        <v>213</v>
      </c>
      <c r="C524" s="4" t="s">
        <v>15</v>
      </c>
      <c r="D524" s="5" t="s">
        <v>16</v>
      </c>
      <c r="E524" s="7">
        <v>135</v>
      </c>
      <c r="F524" s="7">
        <v>135</v>
      </c>
      <c r="G524" s="9">
        <f t="shared" si="11"/>
        <v>1</v>
      </c>
    </row>
    <row r="525" spans="1:7" ht="25.5" x14ac:dyDescent="0.2">
      <c r="A525" s="4" t="s">
        <v>214</v>
      </c>
      <c r="B525" s="5" t="s">
        <v>215</v>
      </c>
      <c r="C525" s="4" t="s">
        <v>15</v>
      </c>
      <c r="D525" s="5" t="s">
        <v>16</v>
      </c>
      <c r="E525" s="7">
        <v>119</v>
      </c>
      <c r="F525" s="7">
        <v>118.81</v>
      </c>
      <c r="G525" s="9">
        <f t="shared" si="11"/>
        <v>0.99840336134453789</v>
      </c>
    </row>
    <row r="526" spans="1:7" ht="25.5" x14ac:dyDescent="0.2">
      <c r="A526" s="4" t="s">
        <v>99</v>
      </c>
      <c r="B526" s="5" t="s">
        <v>100</v>
      </c>
      <c r="C526" s="4" t="s">
        <v>15</v>
      </c>
      <c r="D526" s="5" t="s">
        <v>16</v>
      </c>
      <c r="E526" s="7">
        <v>10</v>
      </c>
      <c r="F526" s="7">
        <v>10</v>
      </c>
      <c r="G526" s="9">
        <f t="shared" si="11"/>
        <v>1</v>
      </c>
    </row>
    <row r="527" spans="1:7" ht="76.5" x14ac:dyDescent="0.2">
      <c r="A527" s="4" t="s">
        <v>103</v>
      </c>
      <c r="B527" s="5" t="s">
        <v>104</v>
      </c>
      <c r="C527" s="4" t="s">
        <v>15</v>
      </c>
      <c r="D527" s="5" t="s">
        <v>16</v>
      </c>
      <c r="E527" s="7">
        <v>8.1</v>
      </c>
      <c r="F527" s="7">
        <v>6.8</v>
      </c>
      <c r="G527" s="9">
        <f t="shared" si="11"/>
        <v>0.83950617283950624</v>
      </c>
    </row>
    <row r="528" spans="1:7" ht="25.5" x14ac:dyDescent="0.2">
      <c r="A528" s="4"/>
      <c r="B528" s="11" t="s">
        <v>546</v>
      </c>
      <c r="C528" s="4"/>
      <c r="D528" s="5"/>
      <c r="E528" s="30">
        <f>E529+E534</f>
        <v>836.57999999999993</v>
      </c>
      <c r="F528" s="30">
        <f>F529+F534</f>
        <v>829.83999999999992</v>
      </c>
      <c r="G528" s="17">
        <f t="shared" ref="G528:G539" si="13">F528/E528</f>
        <v>0.99194338855817732</v>
      </c>
    </row>
    <row r="529" spans="1:7" ht="25.5" x14ac:dyDescent="0.2">
      <c r="A529" s="4" t="s">
        <v>188</v>
      </c>
      <c r="B529" s="5" t="s">
        <v>189</v>
      </c>
      <c r="C529" s="4"/>
      <c r="D529" s="5"/>
      <c r="E529" s="7">
        <f>SUM(E530:E533)</f>
        <v>604.39</v>
      </c>
      <c r="F529" s="7">
        <f>SUM(F530:F533)</f>
        <v>597.66</v>
      </c>
      <c r="G529" s="9">
        <f t="shared" si="13"/>
        <v>0.98886480583729042</v>
      </c>
    </row>
    <row r="530" spans="1:7" ht="25.5" hidden="1" x14ac:dyDescent="0.2">
      <c r="A530" s="24" t="s">
        <v>188</v>
      </c>
      <c r="B530" s="25" t="s">
        <v>189</v>
      </c>
      <c r="C530" s="24" t="s">
        <v>9</v>
      </c>
      <c r="D530" s="25" t="s">
        <v>10</v>
      </c>
      <c r="E530" s="26">
        <v>376.3</v>
      </c>
      <c r="F530" s="26">
        <v>370.57</v>
      </c>
      <c r="G530" s="27">
        <f t="shared" si="13"/>
        <v>0.98477278766941267</v>
      </c>
    </row>
    <row r="531" spans="1:7" ht="25.5" hidden="1" x14ac:dyDescent="0.2">
      <c r="A531" s="24" t="s">
        <v>188</v>
      </c>
      <c r="B531" s="25" t="s">
        <v>189</v>
      </c>
      <c r="C531" s="24" t="s">
        <v>13</v>
      </c>
      <c r="D531" s="25" t="s">
        <v>14</v>
      </c>
      <c r="E531" s="26">
        <v>72.05</v>
      </c>
      <c r="F531" s="26">
        <v>72</v>
      </c>
      <c r="G531" s="27">
        <f t="shared" si="13"/>
        <v>0.99930603747397639</v>
      </c>
    </row>
    <row r="532" spans="1:7" ht="25.5" hidden="1" x14ac:dyDescent="0.2">
      <c r="A532" s="24" t="s">
        <v>188</v>
      </c>
      <c r="B532" s="25" t="s">
        <v>189</v>
      </c>
      <c r="C532" s="24" t="s">
        <v>15</v>
      </c>
      <c r="D532" s="25" t="s">
        <v>16</v>
      </c>
      <c r="E532" s="26">
        <v>150.94</v>
      </c>
      <c r="F532" s="26">
        <v>150</v>
      </c>
      <c r="G532" s="27">
        <f t="shared" si="13"/>
        <v>0.99377235987809731</v>
      </c>
    </row>
    <row r="533" spans="1:7" ht="25.5" hidden="1" x14ac:dyDescent="0.2">
      <c r="A533" s="24" t="s">
        <v>188</v>
      </c>
      <c r="B533" s="25" t="s">
        <v>189</v>
      </c>
      <c r="C533" s="24" t="s">
        <v>17</v>
      </c>
      <c r="D533" s="25" t="s">
        <v>18</v>
      </c>
      <c r="E533" s="26">
        <v>5.0999999999999996</v>
      </c>
      <c r="F533" s="26">
        <v>5.09</v>
      </c>
      <c r="G533" s="27">
        <f t="shared" si="13"/>
        <v>0.99803921568627452</v>
      </c>
    </row>
    <row r="534" spans="1:7" ht="38.25" x14ac:dyDescent="0.2">
      <c r="A534" s="4" t="s">
        <v>190</v>
      </c>
      <c r="B534" s="5" t="s">
        <v>191</v>
      </c>
      <c r="C534" s="4"/>
      <c r="D534" s="5"/>
      <c r="E534" s="7">
        <f>SUM(E535:E537)</f>
        <v>232.19</v>
      </c>
      <c r="F534" s="7">
        <f>SUM(F535:F537)</f>
        <v>232.18</v>
      </c>
      <c r="G534" s="9">
        <f t="shared" si="13"/>
        <v>0.99995693182307599</v>
      </c>
    </row>
    <row r="535" spans="1:7" ht="38.25" hidden="1" x14ac:dyDescent="0.2">
      <c r="A535" s="24" t="s">
        <v>190</v>
      </c>
      <c r="B535" s="25" t="s">
        <v>191</v>
      </c>
      <c r="C535" s="24" t="s">
        <v>9</v>
      </c>
      <c r="D535" s="25" t="s">
        <v>10</v>
      </c>
      <c r="E535" s="26">
        <v>223.94</v>
      </c>
      <c r="F535" s="26">
        <v>223.93</v>
      </c>
      <c r="G535" s="27">
        <f t="shared" si="13"/>
        <v>0.99995534518174511</v>
      </c>
    </row>
    <row r="536" spans="1:7" ht="38.25" hidden="1" x14ac:dyDescent="0.2">
      <c r="A536" s="24" t="s">
        <v>190</v>
      </c>
      <c r="B536" s="25" t="s">
        <v>191</v>
      </c>
      <c r="C536" s="24" t="s">
        <v>13</v>
      </c>
      <c r="D536" s="25" t="s">
        <v>14</v>
      </c>
      <c r="E536" s="26">
        <v>0.75</v>
      </c>
      <c r="F536" s="26">
        <v>0.75</v>
      </c>
      <c r="G536" s="27">
        <f t="shared" si="13"/>
        <v>1</v>
      </c>
    </row>
    <row r="537" spans="1:7" ht="38.25" hidden="1" x14ac:dyDescent="0.2">
      <c r="A537" s="24" t="s">
        <v>190</v>
      </c>
      <c r="B537" s="25" t="s">
        <v>191</v>
      </c>
      <c r="C537" s="24" t="s">
        <v>15</v>
      </c>
      <c r="D537" s="25" t="s">
        <v>16</v>
      </c>
      <c r="E537" s="26">
        <v>7.5</v>
      </c>
      <c r="F537" s="26">
        <v>7.5</v>
      </c>
      <c r="G537" s="27">
        <f t="shared" si="13"/>
        <v>1</v>
      </c>
    </row>
    <row r="538" spans="1:7" s="10" customFormat="1" x14ac:dyDescent="0.2">
      <c r="A538" s="31" t="s">
        <v>1</v>
      </c>
      <c r="B538" s="32" t="s">
        <v>352</v>
      </c>
      <c r="C538" s="31" t="s">
        <v>1</v>
      </c>
      <c r="D538" s="32" t="s">
        <v>1</v>
      </c>
      <c r="E538" s="33">
        <f>E542+E549+E550+E551+E555+E556+E557+E562+E563+E564+E567+E568+E572</f>
        <v>7227.4000000000005</v>
      </c>
      <c r="F538" s="33">
        <f>F542+F549+F550+F551+F555+F556+F557+F562+F563+F564+F567+F568+F572</f>
        <v>7169.9300000000012</v>
      </c>
      <c r="G538" s="34">
        <f t="shared" si="13"/>
        <v>0.9920483161302821</v>
      </c>
    </row>
    <row r="539" spans="1:7" s="13" customFormat="1" ht="25.5" x14ac:dyDescent="0.2">
      <c r="A539" s="12"/>
      <c r="B539" s="14" t="s">
        <v>542</v>
      </c>
      <c r="C539" s="12"/>
      <c r="D539" s="14"/>
      <c r="E539" s="15">
        <f>E541</f>
        <v>7101.59</v>
      </c>
      <c r="F539" s="15">
        <f>F541</f>
        <v>7044.23</v>
      </c>
      <c r="G539" s="17">
        <f t="shared" si="13"/>
        <v>0.99192293556795019</v>
      </c>
    </row>
    <row r="540" spans="1:7" s="13" customFormat="1" x14ac:dyDescent="0.2">
      <c r="A540" s="12"/>
      <c r="B540" s="14" t="s">
        <v>543</v>
      </c>
      <c r="C540" s="12"/>
      <c r="D540" s="14"/>
      <c r="E540" s="15"/>
      <c r="F540" s="16"/>
      <c r="G540" s="17"/>
    </row>
    <row r="541" spans="1:7" s="13" customFormat="1" ht="24.75" customHeight="1" x14ac:dyDescent="0.2">
      <c r="A541" s="12"/>
      <c r="B541" s="14" t="s">
        <v>544</v>
      </c>
      <c r="C541" s="12"/>
      <c r="D541" s="14"/>
      <c r="E541" s="15">
        <v>7101.59</v>
      </c>
      <c r="F541" s="16">
        <v>7044.23</v>
      </c>
      <c r="G541" s="34">
        <f t="shared" ref="G541" si="14">F541/E541</f>
        <v>0.99192293556795019</v>
      </c>
    </row>
    <row r="542" spans="1:7" s="13" customFormat="1" ht="51" x14ac:dyDescent="0.2">
      <c r="A542" s="4" t="s">
        <v>353</v>
      </c>
      <c r="B542" s="5" t="s">
        <v>354</v>
      </c>
      <c r="C542" s="12"/>
      <c r="D542" s="14"/>
      <c r="E542" s="20">
        <f>SUM(E543:E548)</f>
        <v>1742.8</v>
      </c>
      <c r="F542" s="23">
        <f>SUM(F543:F548)</f>
        <v>1698.3999999999999</v>
      </c>
      <c r="G542" s="9">
        <f t="shared" ref="G542:G570" si="15">F542/E542</f>
        <v>0.97452375487720899</v>
      </c>
    </row>
    <row r="543" spans="1:7" ht="51" hidden="1" x14ac:dyDescent="0.2">
      <c r="A543" s="24" t="s">
        <v>353</v>
      </c>
      <c r="B543" s="25" t="s">
        <v>354</v>
      </c>
      <c r="C543" s="24" t="s">
        <v>9</v>
      </c>
      <c r="D543" s="25" t="s">
        <v>10</v>
      </c>
      <c r="E543" s="26">
        <v>1157.46</v>
      </c>
      <c r="F543" s="26">
        <v>1113.8499999999999</v>
      </c>
      <c r="G543" s="27">
        <f t="shared" si="15"/>
        <v>0.96232267205778155</v>
      </c>
    </row>
    <row r="544" spans="1:7" ht="51" hidden="1" x14ac:dyDescent="0.2">
      <c r="A544" s="24" t="s">
        <v>353</v>
      </c>
      <c r="B544" s="25" t="s">
        <v>354</v>
      </c>
      <c r="C544" s="24" t="s">
        <v>11</v>
      </c>
      <c r="D544" s="25" t="s">
        <v>12</v>
      </c>
      <c r="E544" s="26">
        <v>0.36</v>
      </c>
      <c r="F544" s="26">
        <v>0.35</v>
      </c>
      <c r="G544" s="27">
        <f t="shared" si="15"/>
        <v>0.97222222222222221</v>
      </c>
    </row>
    <row r="545" spans="1:7" ht="51" hidden="1" x14ac:dyDescent="0.2">
      <c r="A545" s="24" t="s">
        <v>353</v>
      </c>
      <c r="B545" s="25" t="s">
        <v>354</v>
      </c>
      <c r="C545" s="24" t="s">
        <v>13</v>
      </c>
      <c r="D545" s="25" t="s">
        <v>14</v>
      </c>
      <c r="E545" s="26">
        <v>200.69</v>
      </c>
      <c r="F545" s="26">
        <v>199.91</v>
      </c>
      <c r="G545" s="27">
        <f t="shared" si="15"/>
        <v>0.99611340873984755</v>
      </c>
    </row>
    <row r="546" spans="1:7" ht="51" hidden="1" x14ac:dyDescent="0.2">
      <c r="A546" s="24" t="s">
        <v>353</v>
      </c>
      <c r="B546" s="25" t="s">
        <v>354</v>
      </c>
      <c r="C546" s="24" t="s">
        <v>15</v>
      </c>
      <c r="D546" s="25" t="s">
        <v>16</v>
      </c>
      <c r="E546" s="26">
        <v>330.81</v>
      </c>
      <c r="F546" s="26">
        <v>330.81</v>
      </c>
      <c r="G546" s="27">
        <f t="shared" si="15"/>
        <v>1</v>
      </c>
    </row>
    <row r="547" spans="1:7" ht="51" hidden="1" x14ac:dyDescent="0.2">
      <c r="A547" s="24" t="s">
        <v>353</v>
      </c>
      <c r="B547" s="25" t="s">
        <v>354</v>
      </c>
      <c r="C547" s="24" t="s">
        <v>17</v>
      </c>
      <c r="D547" s="25" t="s">
        <v>18</v>
      </c>
      <c r="E547" s="26">
        <v>53.28</v>
      </c>
      <c r="F547" s="26">
        <v>53.28</v>
      </c>
      <c r="G547" s="27">
        <f t="shared" si="15"/>
        <v>1</v>
      </c>
    </row>
    <row r="548" spans="1:7" ht="51" hidden="1" x14ac:dyDescent="0.2">
      <c r="A548" s="24" t="s">
        <v>353</v>
      </c>
      <c r="B548" s="25" t="s">
        <v>354</v>
      </c>
      <c r="C548" s="24" t="s">
        <v>19</v>
      </c>
      <c r="D548" s="25" t="s">
        <v>20</v>
      </c>
      <c r="E548" s="26">
        <v>0.2</v>
      </c>
      <c r="F548" s="26">
        <v>0.2</v>
      </c>
      <c r="G548" s="27">
        <f t="shared" si="15"/>
        <v>1</v>
      </c>
    </row>
    <row r="549" spans="1:7" ht="51" x14ac:dyDescent="0.2">
      <c r="A549" s="4" t="s">
        <v>355</v>
      </c>
      <c r="B549" s="5" t="s">
        <v>356</v>
      </c>
      <c r="C549" s="4" t="s">
        <v>101</v>
      </c>
      <c r="D549" s="5" t="s">
        <v>102</v>
      </c>
      <c r="E549" s="7">
        <v>57.9</v>
      </c>
      <c r="F549" s="7">
        <v>57.9</v>
      </c>
      <c r="G549" s="9">
        <f t="shared" si="15"/>
        <v>1</v>
      </c>
    </row>
    <row r="550" spans="1:7" ht="38.25" x14ac:dyDescent="0.2">
      <c r="A550" s="4" t="s">
        <v>357</v>
      </c>
      <c r="B550" s="5" t="s">
        <v>358</v>
      </c>
      <c r="C550" s="4" t="s">
        <v>101</v>
      </c>
      <c r="D550" s="5" t="s">
        <v>102</v>
      </c>
      <c r="E550" s="7">
        <v>32.4</v>
      </c>
      <c r="F550" s="7">
        <v>32.4</v>
      </c>
      <c r="G550" s="9">
        <f t="shared" si="15"/>
        <v>1</v>
      </c>
    </row>
    <row r="551" spans="1:7" ht="25.5" x14ac:dyDescent="0.2">
      <c r="A551" s="4" t="s">
        <v>359</v>
      </c>
      <c r="B551" s="5" t="s">
        <v>360</v>
      </c>
      <c r="C551" s="4"/>
      <c r="D551" s="5"/>
      <c r="E551" s="7">
        <f>SUM(E552:E554)</f>
        <v>587.55999999999995</v>
      </c>
      <c r="F551" s="7">
        <f>SUM(F552:F554)</f>
        <v>583.55999999999995</v>
      </c>
      <c r="G551" s="9">
        <f t="shared" si="15"/>
        <v>0.99319218462795289</v>
      </c>
    </row>
    <row r="552" spans="1:7" ht="25.5" hidden="1" x14ac:dyDescent="0.2">
      <c r="A552" s="24" t="s">
        <v>359</v>
      </c>
      <c r="B552" s="25" t="s">
        <v>360</v>
      </c>
      <c r="C552" s="24" t="s">
        <v>15</v>
      </c>
      <c r="D552" s="25" t="s">
        <v>16</v>
      </c>
      <c r="E552" s="26">
        <v>125</v>
      </c>
      <c r="F552" s="26">
        <v>121</v>
      </c>
      <c r="G552" s="27">
        <f t="shared" si="15"/>
        <v>0.96799999999999997</v>
      </c>
    </row>
    <row r="553" spans="1:7" ht="51" hidden="1" x14ac:dyDescent="0.2">
      <c r="A553" s="24" t="s">
        <v>359</v>
      </c>
      <c r="B553" s="25" t="s">
        <v>360</v>
      </c>
      <c r="C553" s="24" t="s">
        <v>66</v>
      </c>
      <c r="D553" s="25" t="s">
        <v>67</v>
      </c>
      <c r="E553" s="26">
        <v>417.06</v>
      </c>
      <c r="F553" s="26">
        <v>417.06</v>
      </c>
      <c r="G553" s="27">
        <f t="shared" si="15"/>
        <v>1</v>
      </c>
    </row>
    <row r="554" spans="1:7" ht="25.5" hidden="1" x14ac:dyDescent="0.2">
      <c r="A554" s="24" t="s">
        <v>359</v>
      </c>
      <c r="B554" s="25" t="s">
        <v>360</v>
      </c>
      <c r="C554" s="24" t="s">
        <v>75</v>
      </c>
      <c r="D554" s="25" t="s">
        <v>76</v>
      </c>
      <c r="E554" s="26">
        <v>45.5</v>
      </c>
      <c r="F554" s="26">
        <v>45.5</v>
      </c>
      <c r="G554" s="27">
        <f t="shared" si="15"/>
        <v>1</v>
      </c>
    </row>
    <row r="555" spans="1:7" ht="38.25" x14ac:dyDescent="0.2">
      <c r="A555" s="4" t="s">
        <v>361</v>
      </c>
      <c r="B555" s="5" t="s">
        <v>362</v>
      </c>
      <c r="C555" s="4" t="s">
        <v>15</v>
      </c>
      <c r="D555" s="5" t="s">
        <v>16</v>
      </c>
      <c r="E555" s="7">
        <v>3236.67</v>
      </c>
      <c r="F555" s="7">
        <v>3236.67</v>
      </c>
      <c r="G555" s="9">
        <f t="shared" si="15"/>
        <v>1</v>
      </c>
    </row>
    <row r="556" spans="1:7" ht="25.5" x14ac:dyDescent="0.2">
      <c r="A556" s="4" t="s">
        <v>363</v>
      </c>
      <c r="B556" s="5" t="s">
        <v>364</v>
      </c>
      <c r="C556" s="4" t="s">
        <v>15</v>
      </c>
      <c r="D556" s="5" t="s">
        <v>16</v>
      </c>
      <c r="E556" s="7">
        <v>19.22</v>
      </c>
      <c r="F556" s="7">
        <v>19.13</v>
      </c>
      <c r="G556" s="9">
        <f t="shared" si="15"/>
        <v>0.99531737773152962</v>
      </c>
    </row>
    <row r="557" spans="1:7" ht="38.25" x14ac:dyDescent="0.2">
      <c r="A557" s="4" t="s">
        <v>365</v>
      </c>
      <c r="B557" s="5" t="s">
        <v>366</v>
      </c>
      <c r="C557" s="4"/>
      <c r="D557" s="5"/>
      <c r="E557" s="7">
        <f>SUM(E558:E561)</f>
        <v>1171.32</v>
      </c>
      <c r="F557" s="7">
        <f>SUM(F558:F561)</f>
        <v>1166.47</v>
      </c>
      <c r="G557" s="9">
        <f t="shared" si="15"/>
        <v>0.99585937233206989</v>
      </c>
    </row>
    <row r="558" spans="1:7" ht="38.25" hidden="1" x14ac:dyDescent="0.2">
      <c r="A558" s="24" t="s">
        <v>365</v>
      </c>
      <c r="B558" s="25" t="s">
        <v>366</v>
      </c>
      <c r="C558" s="24" t="s">
        <v>31</v>
      </c>
      <c r="D558" s="25" t="s">
        <v>10</v>
      </c>
      <c r="E558" s="26">
        <v>841.1</v>
      </c>
      <c r="F558" s="26">
        <v>836.25</v>
      </c>
      <c r="G558" s="27">
        <f t="shared" si="15"/>
        <v>0.99423374152895017</v>
      </c>
    </row>
    <row r="559" spans="1:7" ht="38.25" hidden="1" x14ac:dyDescent="0.2">
      <c r="A559" s="24" t="s">
        <v>365</v>
      </c>
      <c r="B559" s="25" t="s">
        <v>366</v>
      </c>
      <c r="C559" s="24" t="s">
        <v>13</v>
      </c>
      <c r="D559" s="25" t="s">
        <v>14</v>
      </c>
      <c r="E559" s="26">
        <v>89.8</v>
      </c>
      <c r="F559" s="26">
        <v>89.8</v>
      </c>
      <c r="G559" s="27">
        <f t="shared" si="15"/>
        <v>1</v>
      </c>
    </row>
    <row r="560" spans="1:7" ht="38.25" hidden="1" x14ac:dyDescent="0.2">
      <c r="A560" s="24" t="s">
        <v>365</v>
      </c>
      <c r="B560" s="25" t="s">
        <v>366</v>
      </c>
      <c r="C560" s="24" t="s">
        <v>15</v>
      </c>
      <c r="D560" s="25" t="s">
        <v>16</v>
      </c>
      <c r="E560" s="26">
        <v>239.4</v>
      </c>
      <c r="F560" s="26">
        <v>239.4</v>
      </c>
      <c r="G560" s="27">
        <f t="shared" si="15"/>
        <v>1</v>
      </c>
    </row>
    <row r="561" spans="1:7" ht="38.25" hidden="1" x14ac:dyDescent="0.2">
      <c r="A561" s="24" t="s">
        <v>365</v>
      </c>
      <c r="B561" s="25" t="s">
        <v>366</v>
      </c>
      <c r="C561" s="24" t="s">
        <v>17</v>
      </c>
      <c r="D561" s="25" t="s">
        <v>18</v>
      </c>
      <c r="E561" s="26">
        <v>1.02</v>
      </c>
      <c r="F561" s="26">
        <v>1.02</v>
      </c>
      <c r="G561" s="27">
        <f t="shared" si="15"/>
        <v>1</v>
      </c>
    </row>
    <row r="562" spans="1:7" ht="38.25" x14ac:dyDescent="0.2">
      <c r="A562" s="4" t="s">
        <v>367</v>
      </c>
      <c r="B562" s="5" t="s">
        <v>368</v>
      </c>
      <c r="C562" s="4" t="s">
        <v>15</v>
      </c>
      <c r="D562" s="5" t="s">
        <v>16</v>
      </c>
      <c r="E562" s="7">
        <v>39.89</v>
      </c>
      <c r="F562" s="7">
        <v>39.89</v>
      </c>
      <c r="G562" s="9">
        <f t="shared" si="15"/>
        <v>1</v>
      </c>
    </row>
    <row r="563" spans="1:7" ht="38.25" x14ac:dyDescent="0.2">
      <c r="A563" s="4" t="s">
        <v>212</v>
      </c>
      <c r="B563" s="5" t="s">
        <v>213</v>
      </c>
      <c r="C563" s="4" t="s">
        <v>15</v>
      </c>
      <c r="D563" s="5" t="s">
        <v>16</v>
      </c>
      <c r="E563" s="7">
        <v>31.56</v>
      </c>
      <c r="F563" s="7">
        <v>31.56</v>
      </c>
      <c r="G563" s="9">
        <f t="shared" si="15"/>
        <v>1</v>
      </c>
    </row>
    <row r="564" spans="1:7" ht="25.5" x14ac:dyDescent="0.2">
      <c r="A564" s="4" t="s">
        <v>214</v>
      </c>
      <c r="B564" s="5" t="s">
        <v>215</v>
      </c>
      <c r="C564" s="4"/>
      <c r="D564" s="5"/>
      <c r="E564" s="7">
        <f>SUM(E565:E566)</f>
        <v>127.87</v>
      </c>
      <c r="F564" s="7">
        <f>SUM(F565:F566)</f>
        <v>123.85</v>
      </c>
      <c r="G564" s="9">
        <f t="shared" si="15"/>
        <v>0.96856182059904583</v>
      </c>
    </row>
    <row r="565" spans="1:7" ht="25.5" hidden="1" x14ac:dyDescent="0.2">
      <c r="A565" s="24" t="s">
        <v>214</v>
      </c>
      <c r="B565" s="25" t="s">
        <v>215</v>
      </c>
      <c r="C565" s="24" t="s">
        <v>15</v>
      </c>
      <c r="D565" s="25" t="s">
        <v>16</v>
      </c>
      <c r="E565" s="26">
        <v>96.22</v>
      </c>
      <c r="F565" s="26">
        <v>95.56</v>
      </c>
      <c r="G565" s="27">
        <f t="shared" si="15"/>
        <v>0.99314071918520064</v>
      </c>
    </row>
    <row r="566" spans="1:7" ht="25.5" hidden="1" x14ac:dyDescent="0.2">
      <c r="A566" s="24" t="s">
        <v>214</v>
      </c>
      <c r="B566" s="25" t="s">
        <v>215</v>
      </c>
      <c r="C566" s="24" t="s">
        <v>17</v>
      </c>
      <c r="D566" s="25" t="s">
        <v>18</v>
      </c>
      <c r="E566" s="26">
        <v>31.65</v>
      </c>
      <c r="F566" s="26">
        <v>28.29</v>
      </c>
      <c r="G566" s="27">
        <f t="shared" si="15"/>
        <v>0.89383886255924172</v>
      </c>
    </row>
    <row r="567" spans="1:7" ht="25.5" x14ac:dyDescent="0.2">
      <c r="A567" s="4" t="s">
        <v>99</v>
      </c>
      <c r="B567" s="5" t="s">
        <v>100</v>
      </c>
      <c r="C567" s="4" t="s">
        <v>15</v>
      </c>
      <c r="D567" s="5" t="s">
        <v>16</v>
      </c>
      <c r="E567" s="7">
        <v>20</v>
      </c>
      <c r="F567" s="7">
        <v>20</v>
      </c>
      <c r="G567" s="9">
        <f t="shared" si="15"/>
        <v>1</v>
      </c>
    </row>
    <row r="568" spans="1:7" ht="51" x14ac:dyDescent="0.2">
      <c r="A568" s="4" t="s">
        <v>239</v>
      </c>
      <c r="B568" s="5" t="s">
        <v>240</v>
      </c>
      <c r="C568" s="4"/>
      <c r="D568" s="5"/>
      <c r="E568" s="7">
        <f>SUM(E569:E570)</f>
        <v>34.4</v>
      </c>
      <c r="F568" s="7">
        <f>SUM(F569:F570)</f>
        <v>34.4</v>
      </c>
      <c r="G568" s="9">
        <f t="shared" si="15"/>
        <v>1</v>
      </c>
    </row>
    <row r="569" spans="1:7" ht="51" hidden="1" x14ac:dyDescent="0.2">
      <c r="A569" s="24" t="s">
        <v>239</v>
      </c>
      <c r="B569" s="25" t="s">
        <v>240</v>
      </c>
      <c r="C569" s="24" t="s">
        <v>15</v>
      </c>
      <c r="D569" s="25" t="s">
        <v>16</v>
      </c>
      <c r="E569" s="26">
        <v>33</v>
      </c>
      <c r="F569" s="26">
        <v>33</v>
      </c>
      <c r="G569" s="27">
        <f t="shared" si="15"/>
        <v>1</v>
      </c>
    </row>
    <row r="570" spans="1:7" ht="51" hidden="1" x14ac:dyDescent="0.2">
      <c r="A570" s="24" t="s">
        <v>239</v>
      </c>
      <c r="B570" s="25" t="s">
        <v>240</v>
      </c>
      <c r="C570" s="24" t="s">
        <v>17</v>
      </c>
      <c r="D570" s="25" t="s">
        <v>18</v>
      </c>
      <c r="E570" s="26">
        <v>1.4</v>
      </c>
      <c r="F570" s="26">
        <v>1.4</v>
      </c>
      <c r="G570" s="27">
        <f t="shared" si="15"/>
        <v>1</v>
      </c>
    </row>
    <row r="571" spans="1:7" ht="25.5" x14ac:dyDescent="0.2">
      <c r="A571" s="4"/>
      <c r="B571" s="11" t="s">
        <v>546</v>
      </c>
      <c r="C571" s="4"/>
      <c r="D571" s="5"/>
      <c r="E571" s="30">
        <f>E572</f>
        <v>125.81</v>
      </c>
      <c r="F571" s="30">
        <f>F572</f>
        <v>125.69999999999999</v>
      </c>
      <c r="G571" s="17">
        <f>F571/E571</f>
        <v>0.9991256656863523</v>
      </c>
    </row>
    <row r="572" spans="1:7" ht="25.5" x14ac:dyDescent="0.2">
      <c r="A572" s="4" t="s">
        <v>188</v>
      </c>
      <c r="B572" s="5" t="s">
        <v>189</v>
      </c>
      <c r="C572" s="4"/>
      <c r="D572" s="5"/>
      <c r="E572" s="7">
        <f>SUM(E573:E574)</f>
        <v>125.81</v>
      </c>
      <c r="F572" s="7">
        <f>SUM(F573:F574)</f>
        <v>125.69999999999999</v>
      </c>
      <c r="G572" s="9">
        <f>F572/E572</f>
        <v>0.9991256656863523</v>
      </c>
    </row>
    <row r="573" spans="1:7" ht="25.5" hidden="1" x14ac:dyDescent="0.2">
      <c r="A573" s="24" t="s">
        <v>188</v>
      </c>
      <c r="B573" s="25" t="s">
        <v>189</v>
      </c>
      <c r="C573" s="24" t="s">
        <v>9</v>
      </c>
      <c r="D573" s="25" t="s">
        <v>10</v>
      </c>
      <c r="E573" s="26">
        <v>34.78</v>
      </c>
      <c r="F573" s="26">
        <v>34.68</v>
      </c>
      <c r="G573" s="27">
        <f>F573/E573</f>
        <v>0.9971247843588269</v>
      </c>
    </row>
    <row r="574" spans="1:7" ht="25.5" hidden="1" x14ac:dyDescent="0.2">
      <c r="A574" s="24" t="s">
        <v>188</v>
      </c>
      <c r="B574" s="25" t="s">
        <v>189</v>
      </c>
      <c r="C574" s="24" t="s">
        <v>15</v>
      </c>
      <c r="D574" s="25" t="s">
        <v>16</v>
      </c>
      <c r="E574" s="26">
        <v>91.03</v>
      </c>
      <c r="F574" s="26">
        <v>91.02</v>
      </c>
      <c r="G574" s="27">
        <f>F574/E574</f>
        <v>0.99989014610567939</v>
      </c>
    </row>
    <row r="575" spans="1:7" s="10" customFormat="1" ht="25.5" x14ac:dyDescent="0.2">
      <c r="A575" s="31" t="s">
        <v>1</v>
      </c>
      <c r="B575" s="32" t="s">
        <v>369</v>
      </c>
      <c r="C575" s="31" t="s">
        <v>1</v>
      </c>
      <c r="D575" s="32" t="s">
        <v>1</v>
      </c>
      <c r="E575" s="33">
        <f>E579+E586+E587+E588+E589+E592+E599+E607+E608+E609+E610+E612+E613</f>
        <v>123353.96</v>
      </c>
      <c r="F575" s="33">
        <f>F579+F586+F587+F588+F589+F592+F599+F607+F608+F609+F610+F612+F613</f>
        <v>120035.24</v>
      </c>
      <c r="G575" s="34">
        <f>F575/E575</f>
        <v>0.97309595897853618</v>
      </c>
    </row>
    <row r="576" spans="1:7" s="13" customFormat="1" ht="25.5" x14ac:dyDescent="0.2">
      <c r="A576" s="12"/>
      <c r="B576" s="14" t="s">
        <v>542</v>
      </c>
      <c r="C576" s="12"/>
      <c r="D576" s="14"/>
      <c r="E576" s="15">
        <f>E578+E611</f>
        <v>123353.96</v>
      </c>
      <c r="F576" s="16">
        <f>F578+F611</f>
        <v>120035.24</v>
      </c>
      <c r="G576" s="17">
        <f t="shared" ref="G576:G578" si="16">F576/E576</f>
        <v>0.97309595897853618</v>
      </c>
    </row>
    <row r="577" spans="1:7" s="13" customFormat="1" x14ac:dyDescent="0.2">
      <c r="A577" s="12"/>
      <c r="B577" s="14" t="s">
        <v>543</v>
      </c>
      <c r="C577" s="12"/>
      <c r="D577" s="14"/>
      <c r="E577" s="15"/>
      <c r="F577" s="16"/>
      <c r="G577" s="17"/>
    </row>
    <row r="578" spans="1:7" s="13" customFormat="1" ht="16.5" customHeight="1" x14ac:dyDescent="0.2">
      <c r="A578" s="12"/>
      <c r="B578" s="14" t="s">
        <v>544</v>
      </c>
      <c r="C578" s="12"/>
      <c r="D578" s="14"/>
      <c r="E578" s="15">
        <f>E579+E586+E587+E588+E589+E592+E599+E607+E608+E609+E610</f>
        <v>39556.86</v>
      </c>
      <c r="F578" s="15">
        <f>F579+F586+F587+F588+F589+F592+F599+F607+F608+F609+F610</f>
        <v>36548.240000000005</v>
      </c>
      <c r="G578" s="17">
        <f t="shared" si="16"/>
        <v>0.92394189023092343</v>
      </c>
    </row>
    <row r="579" spans="1:7" s="13" customFormat="1" ht="25.5" x14ac:dyDescent="0.2">
      <c r="A579" s="4" t="s">
        <v>7</v>
      </c>
      <c r="B579" s="19" t="s">
        <v>550</v>
      </c>
      <c r="C579" s="12"/>
      <c r="D579" s="14"/>
      <c r="E579" s="20">
        <f>SUM(E580:E585)</f>
        <v>8787.9399999999987</v>
      </c>
      <c r="F579" s="23">
        <f>SUM(F580:F585)</f>
        <v>7885.06</v>
      </c>
      <c r="G579" s="9">
        <f t="shared" ref="G579:G610" si="17">F579/E579</f>
        <v>0.89725919840144575</v>
      </c>
    </row>
    <row r="580" spans="1:7" ht="25.5" hidden="1" x14ac:dyDescent="0.2">
      <c r="A580" s="24" t="s">
        <v>7</v>
      </c>
      <c r="B580" s="25" t="s">
        <v>8</v>
      </c>
      <c r="C580" s="24" t="s">
        <v>9</v>
      </c>
      <c r="D580" s="25" t="s">
        <v>10</v>
      </c>
      <c r="E580" s="26">
        <v>7891.97</v>
      </c>
      <c r="F580" s="26">
        <v>7384.99</v>
      </c>
      <c r="G580" s="27">
        <f t="shared" si="17"/>
        <v>0.93576001936145214</v>
      </c>
    </row>
    <row r="581" spans="1:7" ht="25.5" hidden="1" x14ac:dyDescent="0.2">
      <c r="A581" s="24" t="s">
        <v>7</v>
      </c>
      <c r="B581" s="25" t="s">
        <v>8</v>
      </c>
      <c r="C581" s="24" t="s">
        <v>11</v>
      </c>
      <c r="D581" s="25" t="s">
        <v>12</v>
      </c>
      <c r="E581" s="26">
        <v>2.73</v>
      </c>
      <c r="F581" s="26">
        <v>2.02</v>
      </c>
      <c r="G581" s="27">
        <f t="shared" si="17"/>
        <v>0.73992673992673996</v>
      </c>
    </row>
    <row r="582" spans="1:7" ht="25.5" hidden="1" x14ac:dyDescent="0.2">
      <c r="A582" s="24" t="s">
        <v>7</v>
      </c>
      <c r="B582" s="25" t="s">
        <v>8</v>
      </c>
      <c r="C582" s="24" t="s">
        <v>13</v>
      </c>
      <c r="D582" s="25" t="s">
        <v>14</v>
      </c>
      <c r="E582" s="26">
        <v>480.51</v>
      </c>
      <c r="F582" s="26">
        <v>303.87</v>
      </c>
      <c r="G582" s="27">
        <f t="shared" si="17"/>
        <v>0.63239058500343392</v>
      </c>
    </row>
    <row r="583" spans="1:7" ht="25.5" hidden="1" x14ac:dyDescent="0.2">
      <c r="A583" s="24" t="s">
        <v>7</v>
      </c>
      <c r="B583" s="25" t="s">
        <v>8</v>
      </c>
      <c r="C583" s="24" t="s">
        <v>15</v>
      </c>
      <c r="D583" s="25" t="s">
        <v>16</v>
      </c>
      <c r="E583" s="26">
        <v>404</v>
      </c>
      <c r="F583" s="26">
        <v>190.18</v>
      </c>
      <c r="G583" s="27">
        <f t="shared" si="17"/>
        <v>0.47074257425742577</v>
      </c>
    </row>
    <row r="584" spans="1:7" ht="25.5" hidden="1" x14ac:dyDescent="0.2">
      <c r="A584" s="24" t="s">
        <v>7</v>
      </c>
      <c r="B584" s="25" t="s">
        <v>8</v>
      </c>
      <c r="C584" s="24" t="s">
        <v>17</v>
      </c>
      <c r="D584" s="25" t="s">
        <v>18</v>
      </c>
      <c r="E584" s="26">
        <v>5.38</v>
      </c>
      <c r="F584" s="26">
        <v>4</v>
      </c>
      <c r="G584" s="27">
        <f t="shared" si="17"/>
        <v>0.74349442379182162</v>
      </c>
    </row>
    <row r="585" spans="1:7" ht="25.5" hidden="1" x14ac:dyDescent="0.2">
      <c r="A585" s="24" t="s">
        <v>7</v>
      </c>
      <c r="B585" s="25" t="s">
        <v>8</v>
      </c>
      <c r="C585" s="24" t="s">
        <v>19</v>
      </c>
      <c r="D585" s="25" t="s">
        <v>20</v>
      </c>
      <c r="E585" s="26">
        <v>3.35</v>
      </c>
      <c r="F585" s="26">
        <v>0</v>
      </c>
      <c r="G585" s="27">
        <f t="shared" si="17"/>
        <v>0</v>
      </c>
    </row>
    <row r="586" spans="1:7" ht="44.25" customHeight="1" x14ac:dyDescent="0.2">
      <c r="A586" s="4" t="s">
        <v>25</v>
      </c>
      <c r="B586" s="5" t="s">
        <v>26</v>
      </c>
      <c r="C586" s="4" t="s">
        <v>27</v>
      </c>
      <c r="D586" s="6" t="s">
        <v>28</v>
      </c>
      <c r="E586" s="7">
        <v>4</v>
      </c>
      <c r="F586" s="7">
        <v>0</v>
      </c>
      <c r="G586" s="9">
        <f t="shared" si="17"/>
        <v>0</v>
      </c>
    </row>
    <row r="587" spans="1:7" ht="25.5" x14ac:dyDescent="0.2">
      <c r="A587" s="4" t="s">
        <v>370</v>
      </c>
      <c r="B587" s="5" t="s">
        <v>371</v>
      </c>
      <c r="C587" s="4" t="s">
        <v>15</v>
      </c>
      <c r="D587" s="5" t="s">
        <v>16</v>
      </c>
      <c r="E587" s="7">
        <v>426.28</v>
      </c>
      <c r="F587" s="7">
        <v>0</v>
      </c>
      <c r="G587" s="9">
        <f t="shared" si="17"/>
        <v>0</v>
      </c>
    </row>
    <row r="588" spans="1:7" ht="51" x14ac:dyDescent="0.2">
      <c r="A588" s="4" t="s">
        <v>372</v>
      </c>
      <c r="B588" s="5" t="s">
        <v>373</v>
      </c>
      <c r="C588" s="4" t="s">
        <v>17</v>
      </c>
      <c r="D588" s="5" t="s">
        <v>18</v>
      </c>
      <c r="E588" s="7">
        <v>86.73</v>
      </c>
      <c r="F588" s="7">
        <v>86.66</v>
      </c>
      <c r="G588" s="9">
        <f t="shared" si="17"/>
        <v>0.99919289749798212</v>
      </c>
    </row>
    <row r="589" spans="1:7" ht="25.5" x14ac:dyDescent="0.2">
      <c r="A589" s="4" t="s">
        <v>374</v>
      </c>
      <c r="B589" s="5" t="s">
        <v>375</v>
      </c>
      <c r="C589" s="4"/>
      <c r="D589" s="5"/>
      <c r="E589" s="7">
        <f>SUM(E590:E591)</f>
        <v>6136.66</v>
      </c>
      <c r="F589" s="7">
        <f>SUM(F590:F591)</f>
        <v>6111.6399999999994</v>
      </c>
      <c r="G589" s="9">
        <f t="shared" si="17"/>
        <v>0.99592286357725535</v>
      </c>
    </row>
    <row r="590" spans="1:7" ht="25.5" hidden="1" x14ac:dyDescent="0.2">
      <c r="A590" s="24" t="s">
        <v>374</v>
      </c>
      <c r="B590" s="25" t="s">
        <v>375</v>
      </c>
      <c r="C590" s="24" t="s">
        <v>15</v>
      </c>
      <c r="D590" s="25" t="s">
        <v>16</v>
      </c>
      <c r="E590" s="26">
        <v>6065</v>
      </c>
      <c r="F590" s="26">
        <v>6039.98</v>
      </c>
      <c r="G590" s="27">
        <f t="shared" si="17"/>
        <v>0.99587469084913427</v>
      </c>
    </row>
    <row r="591" spans="1:7" ht="25.5" hidden="1" x14ac:dyDescent="0.2">
      <c r="A591" s="24" t="s">
        <v>374</v>
      </c>
      <c r="B591" s="25" t="s">
        <v>375</v>
      </c>
      <c r="C591" s="24" t="s">
        <v>17</v>
      </c>
      <c r="D591" s="25" t="s">
        <v>18</v>
      </c>
      <c r="E591" s="26">
        <v>71.66</v>
      </c>
      <c r="F591" s="26">
        <v>71.66</v>
      </c>
      <c r="G591" s="27">
        <f t="shared" si="17"/>
        <v>1</v>
      </c>
    </row>
    <row r="592" spans="1:7" ht="25.5" x14ac:dyDescent="0.2">
      <c r="A592" s="4" t="s">
        <v>376</v>
      </c>
      <c r="B592" s="5" t="s">
        <v>133</v>
      </c>
      <c r="C592" s="4"/>
      <c r="D592" s="5"/>
      <c r="E592" s="7">
        <f>SUM(E593:E598)</f>
        <v>15002.160000000002</v>
      </c>
      <c r="F592" s="7">
        <f>SUM(F593:F598)</f>
        <v>13532.060000000001</v>
      </c>
      <c r="G592" s="9">
        <f t="shared" si="17"/>
        <v>0.9020074442613597</v>
      </c>
    </row>
    <row r="593" spans="1:7" ht="25.5" hidden="1" x14ac:dyDescent="0.2">
      <c r="A593" s="24" t="s">
        <v>376</v>
      </c>
      <c r="B593" s="25" t="s">
        <v>133</v>
      </c>
      <c r="C593" s="24" t="s">
        <v>31</v>
      </c>
      <c r="D593" s="25" t="s">
        <v>10</v>
      </c>
      <c r="E593" s="26">
        <v>8405.5</v>
      </c>
      <c r="F593" s="26">
        <v>7673.43</v>
      </c>
      <c r="G593" s="27">
        <f t="shared" si="17"/>
        <v>0.91290583546487425</v>
      </c>
    </row>
    <row r="594" spans="1:7" ht="25.5" hidden="1" x14ac:dyDescent="0.2">
      <c r="A594" s="24" t="s">
        <v>376</v>
      </c>
      <c r="B594" s="25" t="s">
        <v>133</v>
      </c>
      <c r="C594" s="24" t="s">
        <v>32</v>
      </c>
      <c r="D594" s="25" t="s">
        <v>12</v>
      </c>
      <c r="E594" s="26">
        <v>1.78</v>
      </c>
      <c r="F594" s="26">
        <v>0.57999999999999996</v>
      </c>
      <c r="G594" s="27">
        <f t="shared" si="17"/>
        <v>0.32584269662921345</v>
      </c>
    </row>
    <row r="595" spans="1:7" ht="25.5" hidden="1" x14ac:dyDescent="0.2">
      <c r="A595" s="24" t="s">
        <v>376</v>
      </c>
      <c r="B595" s="25" t="s">
        <v>133</v>
      </c>
      <c r="C595" s="24" t="s">
        <v>13</v>
      </c>
      <c r="D595" s="25" t="s">
        <v>14</v>
      </c>
      <c r="E595" s="26">
        <v>1067.2</v>
      </c>
      <c r="F595" s="26">
        <v>909.42</v>
      </c>
      <c r="G595" s="27">
        <f t="shared" si="17"/>
        <v>0.85215517241379302</v>
      </c>
    </row>
    <row r="596" spans="1:7" ht="25.5" hidden="1" x14ac:dyDescent="0.2">
      <c r="A596" s="24" t="s">
        <v>376</v>
      </c>
      <c r="B596" s="25" t="s">
        <v>133</v>
      </c>
      <c r="C596" s="24" t="s">
        <v>15</v>
      </c>
      <c r="D596" s="25" t="s">
        <v>16</v>
      </c>
      <c r="E596" s="26">
        <v>2329.4299999999998</v>
      </c>
      <c r="F596" s="26">
        <v>1922.2</v>
      </c>
      <c r="G596" s="27">
        <f t="shared" si="17"/>
        <v>0.82518040894124323</v>
      </c>
    </row>
    <row r="597" spans="1:7" ht="25.5" hidden="1" x14ac:dyDescent="0.2">
      <c r="A597" s="24" t="s">
        <v>376</v>
      </c>
      <c r="B597" s="25" t="s">
        <v>133</v>
      </c>
      <c r="C597" s="24" t="s">
        <v>17</v>
      </c>
      <c r="D597" s="25" t="s">
        <v>18</v>
      </c>
      <c r="E597" s="26">
        <v>3000</v>
      </c>
      <c r="F597" s="26">
        <v>2840.85</v>
      </c>
      <c r="G597" s="27">
        <f t="shared" si="17"/>
        <v>0.94694999999999996</v>
      </c>
    </row>
    <row r="598" spans="1:7" ht="25.5" hidden="1" x14ac:dyDescent="0.2">
      <c r="A598" s="24" t="s">
        <v>376</v>
      </c>
      <c r="B598" s="25" t="s">
        <v>133</v>
      </c>
      <c r="C598" s="24" t="s">
        <v>19</v>
      </c>
      <c r="D598" s="25" t="s">
        <v>20</v>
      </c>
      <c r="E598" s="26">
        <v>198.25</v>
      </c>
      <c r="F598" s="26">
        <v>185.58</v>
      </c>
      <c r="G598" s="27">
        <f t="shared" si="17"/>
        <v>0.93609079445145027</v>
      </c>
    </row>
    <row r="599" spans="1:7" s="22" customFormat="1" ht="51" x14ac:dyDescent="0.2">
      <c r="A599" s="4" t="s">
        <v>379</v>
      </c>
      <c r="B599" s="5" t="s">
        <v>380</v>
      </c>
      <c r="C599" s="18"/>
      <c r="D599" s="19"/>
      <c r="E599" s="20">
        <f>SUM(E600:E606)</f>
        <v>3660.96</v>
      </c>
      <c r="F599" s="20">
        <f>SUM(F600:F606)</f>
        <v>3489.42</v>
      </c>
      <c r="G599" s="9">
        <f t="shared" si="17"/>
        <v>0.95314343778680999</v>
      </c>
    </row>
    <row r="600" spans="1:7" ht="51" hidden="1" x14ac:dyDescent="0.2">
      <c r="A600" s="24" t="s">
        <v>379</v>
      </c>
      <c r="B600" s="25" t="s">
        <v>380</v>
      </c>
      <c r="C600" s="24" t="s">
        <v>31</v>
      </c>
      <c r="D600" s="25" t="s">
        <v>10</v>
      </c>
      <c r="E600" s="26">
        <v>2851.38</v>
      </c>
      <c r="F600" s="26">
        <v>2724.82</v>
      </c>
      <c r="G600" s="27">
        <f t="shared" si="17"/>
        <v>0.95561447439485447</v>
      </c>
    </row>
    <row r="601" spans="1:7" ht="51" hidden="1" x14ac:dyDescent="0.2">
      <c r="A601" s="24" t="s">
        <v>379</v>
      </c>
      <c r="B601" s="25" t="s">
        <v>380</v>
      </c>
      <c r="C601" s="24" t="s">
        <v>32</v>
      </c>
      <c r="D601" s="25" t="s">
        <v>12</v>
      </c>
      <c r="E601" s="26">
        <v>0.63</v>
      </c>
      <c r="F601" s="26">
        <v>0.63</v>
      </c>
      <c r="G601" s="27">
        <f t="shared" si="17"/>
        <v>1</v>
      </c>
    </row>
    <row r="602" spans="1:7" ht="51" hidden="1" x14ac:dyDescent="0.2">
      <c r="A602" s="24" t="s">
        <v>379</v>
      </c>
      <c r="B602" s="25" t="s">
        <v>380</v>
      </c>
      <c r="C602" s="24" t="s">
        <v>13</v>
      </c>
      <c r="D602" s="25" t="s">
        <v>14</v>
      </c>
      <c r="E602" s="26">
        <v>270.95</v>
      </c>
      <c r="F602" s="26">
        <v>268.75</v>
      </c>
      <c r="G602" s="27">
        <f t="shared" si="17"/>
        <v>0.99188042074183436</v>
      </c>
    </row>
    <row r="603" spans="1:7" ht="51" hidden="1" x14ac:dyDescent="0.2">
      <c r="A603" s="24" t="s">
        <v>379</v>
      </c>
      <c r="B603" s="25" t="s">
        <v>380</v>
      </c>
      <c r="C603" s="24" t="s">
        <v>15</v>
      </c>
      <c r="D603" s="25" t="s">
        <v>16</v>
      </c>
      <c r="E603" s="26">
        <v>351.82</v>
      </c>
      <c r="F603" s="26">
        <v>314.47000000000003</v>
      </c>
      <c r="G603" s="27">
        <f t="shared" si="17"/>
        <v>0.89383775794440345</v>
      </c>
    </row>
    <row r="604" spans="1:7" ht="89.25" hidden="1" x14ac:dyDescent="0.2">
      <c r="A604" s="24" t="s">
        <v>379</v>
      </c>
      <c r="B604" s="25" t="s">
        <v>380</v>
      </c>
      <c r="C604" s="24" t="s">
        <v>27</v>
      </c>
      <c r="D604" s="28" t="s">
        <v>28</v>
      </c>
      <c r="E604" s="26">
        <v>34.409999999999997</v>
      </c>
      <c r="F604" s="26">
        <v>34.409999999999997</v>
      </c>
      <c r="G604" s="27">
        <f t="shared" si="17"/>
        <v>1</v>
      </c>
    </row>
    <row r="605" spans="1:7" ht="51" hidden="1" x14ac:dyDescent="0.2">
      <c r="A605" s="24" t="s">
        <v>379</v>
      </c>
      <c r="B605" s="25" t="s">
        <v>380</v>
      </c>
      <c r="C605" s="24" t="s">
        <v>17</v>
      </c>
      <c r="D605" s="25" t="s">
        <v>18</v>
      </c>
      <c r="E605" s="26">
        <v>5.4</v>
      </c>
      <c r="F605" s="26">
        <v>0</v>
      </c>
      <c r="G605" s="27">
        <f t="shared" si="17"/>
        <v>0</v>
      </c>
    </row>
    <row r="606" spans="1:7" ht="51" hidden="1" x14ac:dyDescent="0.2">
      <c r="A606" s="24" t="s">
        <v>379</v>
      </c>
      <c r="B606" s="25" t="s">
        <v>380</v>
      </c>
      <c r="C606" s="24" t="s">
        <v>19</v>
      </c>
      <c r="D606" s="25" t="s">
        <v>20</v>
      </c>
      <c r="E606" s="26">
        <v>146.37</v>
      </c>
      <c r="F606" s="26">
        <v>146.34</v>
      </c>
      <c r="G606" s="27">
        <f t="shared" si="17"/>
        <v>0.99979503996720642</v>
      </c>
    </row>
    <row r="607" spans="1:7" ht="63.75" x14ac:dyDescent="0.2">
      <c r="A607" s="4" t="s">
        <v>381</v>
      </c>
      <c r="B607" s="5" t="s">
        <v>382</v>
      </c>
      <c r="C607" s="4" t="s">
        <v>15</v>
      </c>
      <c r="D607" s="5" t="s">
        <v>16</v>
      </c>
      <c r="E607" s="7">
        <v>135</v>
      </c>
      <c r="F607" s="7">
        <v>135</v>
      </c>
      <c r="G607" s="9">
        <f t="shared" si="17"/>
        <v>1</v>
      </c>
    </row>
    <row r="608" spans="1:7" ht="51" x14ac:dyDescent="0.2">
      <c r="A608" s="4" t="s">
        <v>383</v>
      </c>
      <c r="B608" s="5" t="s">
        <v>384</v>
      </c>
      <c r="C608" s="4" t="s">
        <v>17</v>
      </c>
      <c r="D608" s="5" t="s">
        <v>18</v>
      </c>
      <c r="E608" s="7">
        <v>165.34</v>
      </c>
      <c r="F608" s="7">
        <v>165.26</v>
      </c>
      <c r="G608" s="9">
        <f t="shared" si="17"/>
        <v>0.99951614854239745</v>
      </c>
    </row>
    <row r="609" spans="1:7" ht="51" x14ac:dyDescent="0.2">
      <c r="A609" s="4" t="s">
        <v>239</v>
      </c>
      <c r="B609" s="5" t="s">
        <v>240</v>
      </c>
      <c r="C609" s="4" t="s">
        <v>17</v>
      </c>
      <c r="D609" s="5" t="s">
        <v>18</v>
      </c>
      <c r="E609" s="7">
        <v>10.25</v>
      </c>
      <c r="F609" s="7">
        <v>10.25</v>
      </c>
      <c r="G609" s="9">
        <f t="shared" si="17"/>
        <v>1</v>
      </c>
    </row>
    <row r="610" spans="1:7" ht="76.5" x14ac:dyDescent="0.2">
      <c r="A610" s="4" t="s">
        <v>385</v>
      </c>
      <c r="B610" s="5" t="s">
        <v>386</v>
      </c>
      <c r="C610" s="4" t="s">
        <v>17</v>
      </c>
      <c r="D610" s="5" t="s">
        <v>18</v>
      </c>
      <c r="E610" s="7">
        <v>5141.54</v>
      </c>
      <c r="F610" s="7">
        <v>5132.8900000000003</v>
      </c>
      <c r="G610" s="9">
        <f t="shared" si="17"/>
        <v>0.9983176246805433</v>
      </c>
    </row>
    <row r="611" spans="1:7" ht="21" customHeight="1" x14ac:dyDescent="0.2">
      <c r="A611" s="18"/>
      <c r="B611" s="14" t="s">
        <v>545</v>
      </c>
      <c r="C611" s="12"/>
      <c r="D611" s="14"/>
      <c r="E611" s="15">
        <f>E612+E613</f>
        <v>83797.100000000006</v>
      </c>
      <c r="F611" s="15">
        <f>F612+F613</f>
        <v>83487</v>
      </c>
      <c r="G611" s="17">
        <f>F611/E611</f>
        <v>0.9962993946091212</v>
      </c>
    </row>
    <row r="612" spans="1:7" ht="38.25" x14ac:dyDescent="0.2">
      <c r="A612" s="18" t="s">
        <v>377</v>
      </c>
      <c r="B612" s="19" t="s">
        <v>378</v>
      </c>
      <c r="C612" s="18" t="s">
        <v>33</v>
      </c>
      <c r="D612" s="19" t="s">
        <v>34</v>
      </c>
      <c r="E612" s="20">
        <v>58738.77</v>
      </c>
      <c r="F612" s="20">
        <v>58428.67</v>
      </c>
      <c r="G612" s="9">
        <f>F612/E612</f>
        <v>0.99472069299374166</v>
      </c>
    </row>
    <row r="613" spans="1:7" ht="76.5" x14ac:dyDescent="0.2">
      <c r="A613" s="18" t="s">
        <v>385</v>
      </c>
      <c r="B613" s="19" t="s">
        <v>386</v>
      </c>
      <c r="C613" s="18" t="s">
        <v>108</v>
      </c>
      <c r="D613" s="19" t="s">
        <v>109</v>
      </c>
      <c r="E613" s="20">
        <v>25058.33</v>
      </c>
      <c r="F613" s="20">
        <v>25058.33</v>
      </c>
      <c r="G613" s="9">
        <f>F613/E613</f>
        <v>1</v>
      </c>
    </row>
    <row r="614" spans="1:7" s="10" customFormat="1" ht="25.5" x14ac:dyDescent="0.2">
      <c r="A614" s="31" t="s">
        <v>1</v>
      </c>
      <c r="B614" s="32" t="s">
        <v>387</v>
      </c>
      <c r="C614" s="31" t="s">
        <v>1</v>
      </c>
      <c r="D614" s="32" t="s">
        <v>1</v>
      </c>
      <c r="E614" s="33">
        <f>E618+E625+E628+E629+E636</f>
        <v>55783</v>
      </c>
      <c r="F614" s="33">
        <f>F618+F625+F628+F629+F636</f>
        <v>54052</v>
      </c>
      <c r="G614" s="34">
        <f>F614/E614</f>
        <v>0.96896904074718104</v>
      </c>
    </row>
    <row r="615" spans="1:7" s="13" customFormat="1" ht="25.5" x14ac:dyDescent="0.2">
      <c r="A615" s="12"/>
      <c r="B615" s="14" t="s">
        <v>542</v>
      </c>
      <c r="C615" s="12"/>
      <c r="D615" s="14"/>
      <c r="E615" s="15">
        <f>E617</f>
        <v>55783</v>
      </c>
      <c r="F615" s="16">
        <f>F617</f>
        <v>54052</v>
      </c>
      <c r="G615" s="17">
        <f t="shared" ref="G615:G617" si="18">F615/E615</f>
        <v>0.96896904074718104</v>
      </c>
    </row>
    <row r="616" spans="1:7" s="13" customFormat="1" x14ac:dyDescent="0.2">
      <c r="A616" s="12"/>
      <c r="B616" s="14" t="s">
        <v>543</v>
      </c>
      <c r="C616" s="12"/>
      <c r="D616" s="14"/>
      <c r="E616" s="15"/>
      <c r="F616" s="16"/>
      <c r="G616" s="17"/>
    </row>
    <row r="617" spans="1:7" s="13" customFormat="1" x14ac:dyDescent="0.2">
      <c r="A617" s="12"/>
      <c r="B617" s="14" t="s">
        <v>544</v>
      </c>
      <c r="C617" s="12"/>
      <c r="D617" s="14"/>
      <c r="E617" s="15">
        <f>E618+E625+E628+E629+E636</f>
        <v>55783</v>
      </c>
      <c r="F617" s="16">
        <f>F618+F625+F628+F629+F636</f>
        <v>54052</v>
      </c>
      <c r="G617" s="17">
        <f t="shared" si="18"/>
        <v>0.96896904074718104</v>
      </c>
    </row>
    <row r="618" spans="1:7" s="13" customFormat="1" ht="25.5" x14ac:dyDescent="0.2">
      <c r="A618" s="4" t="s">
        <v>7</v>
      </c>
      <c r="B618" s="19" t="s">
        <v>550</v>
      </c>
      <c r="C618" s="12"/>
      <c r="D618" s="14"/>
      <c r="E618" s="20">
        <f>SUM(E619:E624)</f>
        <v>3429.5200000000004</v>
      </c>
      <c r="F618" s="23">
        <f>SUM(F619:F624)</f>
        <v>2593.96</v>
      </c>
      <c r="G618" s="9">
        <f t="shared" ref="G618:G642" si="19">F618/E618</f>
        <v>0.75636240640089569</v>
      </c>
    </row>
    <row r="619" spans="1:7" ht="25.5" hidden="1" x14ac:dyDescent="0.2">
      <c r="A619" s="24" t="s">
        <v>7</v>
      </c>
      <c r="B619" s="25" t="s">
        <v>8</v>
      </c>
      <c r="C619" s="24" t="s">
        <v>9</v>
      </c>
      <c r="D619" s="25" t="s">
        <v>10</v>
      </c>
      <c r="E619" s="26">
        <v>2903.53</v>
      </c>
      <c r="F619" s="26">
        <v>2150.39</v>
      </c>
      <c r="G619" s="27">
        <f t="shared" si="19"/>
        <v>0.74061228917903366</v>
      </c>
    </row>
    <row r="620" spans="1:7" ht="25.5" hidden="1" x14ac:dyDescent="0.2">
      <c r="A620" s="24" t="s">
        <v>7</v>
      </c>
      <c r="B620" s="25" t="s">
        <v>8</v>
      </c>
      <c r="C620" s="24" t="s">
        <v>11</v>
      </c>
      <c r="D620" s="25" t="s">
        <v>12</v>
      </c>
      <c r="E620" s="26">
        <v>10.83</v>
      </c>
      <c r="F620" s="26">
        <v>10.84</v>
      </c>
      <c r="G620" s="27">
        <f t="shared" si="19"/>
        <v>1.0009233610341643</v>
      </c>
    </row>
    <row r="621" spans="1:7" ht="25.5" hidden="1" x14ac:dyDescent="0.2">
      <c r="A621" s="24" t="s">
        <v>7</v>
      </c>
      <c r="B621" s="25" t="s">
        <v>8</v>
      </c>
      <c r="C621" s="24" t="s">
        <v>13</v>
      </c>
      <c r="D621" s="25" t="s">
        <v>14</v>
      </c>
      <c r="E621" s="26">
        <v>193.5</v>
      </c>
      <c r="F621" s="26">
        <v>162.11000000000001</v>
      </c>
      <c r="G621" s="27">
        <f t="shared" si="19"/>
        <v>0.83777777777777784</v>
      </c>
    </row>
    <row r="622" spans="1:7" ht="25.5" hidden="1" x14ac:dyDescent="0.2">
      <c r="A622" s="24" t="s">
        <v>7</v>
      </c>
      <c r="B622" s="25" t="s">
        <v>8</v>
      </c>
      <c r="C622" s="24" t="s">
        <v>15</v>
      </c>
      <c r="D622" s="25" t="s">
        <v>16</v>
      </c>
      <c r="E622" s="26">
        <v>319.86</v>
      </c>
      <c r="F622" s="26">
        <v>269.86</v>
      </c>
      <c r="G622" s="27">
        <f t="shared" si="19"/>
        <v>0.84368161070468328</v>
      </c>
    </row>
    <row r="623" spans="1:7" ht="25.5" hidden="1" x14ac:dyDescent="0.2">
      <c r="A623" s="24" t="s">
        <v>7</v>
      </c>
      <c r="B623" s="25" t="s">
        <v>8</v>
      </c>
      <c r="C623" s="24" t="s">
        <v>17</v>
      </c>
      <c r="D623" s="25" t="s">
        <v>18</v>
      </c>
      <c r="E623" s="26">
        <v>1.3</v>
      </c>
      <c r="F623" s="26">
        <v>0.72</v>
      </c>
      <c r="G623" s="27">
        <f t="shared" si="19"/>
        <v>0.55384615384615377</v>
      </c>
    </row>
    <row r="624" spans="1:7" ht="25.5" hidden="1" x14ac:dyDescent="0.2">
      <c r="A624" s="24" t="s">
        <v>7</v>
      </c>
      <c r="B624" s="25" t="s">
        <v>8</v>
      </c>
      <c r="C624" s="24" t="s">
        <v>19</v>
      </c>
      <c r="D624" s="25" t="s">
        <v>20</v>
      </c>
      <c r="E624" s="26">
        <v>0.5</v>
      </c>
      <c r="F624" s="26">
        <v>0.04</v>
      </c>
      <c r="G624" s="27">
        <f t="shared" si="19"/>
        <v>0.08</v>
      </c>
    </row>
    <row r="625" spans="1:7" ht="25.5" x14ac:dyDescent="0.2">
      <c r="A625" s="4" t="s">
        <v>388</v>
      </c>
      <c r="B625" s="5" t="s">
        <v>389</v>
      </c>
      <c r="C625" s="4"/>
      <c r="D625" s="5"/>
      <c r="E625" s="7">
        <f>SUM(E626:E627)</f>
        <v>31395.170000000002</v>
      </c>
      <c r="F625" s="7">
        <f>SUM(F626:F627)</f>
        <v>31362.58</v>
      </c>
      <c r="G625" s="9">
        <f t="shared" si="19"/>
        <v>0.99896194223506352</v>
      </c>
    </row>
    <row r="626" spans="1:7" ht="25.5" hidden="1" x14ac:dyDescent="0.2">
      <c r="A626" s="24" t="s">
        <v>388</v>
      </c>
      <c r="B626" s="25" t="s">
        <v>389</v>
      </c>
      <c r="C626" s="24" t="s">
        <v>15</v>
      </c>
      <c r="D626" s="25" t="s">
        <v>16</v>
      </c>
      <c r="E626" s="26">
        <v>281.97000000000003</v>
      </c>
      <c r="F626" s="26">
        <v>281.97000000000003</v>
      </c>
      <c r="G626" s="27">
        <f t="shared" si="19"/>
        <v>1</v>
      </c>
    </row>
    <row r="627" spans="1:7" ht="38.25" hidden="1" x14ac:dyDescent="0.2">
      <c r="A627" s="24" t="s">
        <v>388</v>
      </c>
      <c r="B627" s="25" t="s">
        <v>389</v>
      </c>
      <c r="C627" s="24" t="s">
        <v>390</v>
      </c>
      <c r="D627" s="25" t="s">
        <v>391</v>
      </c>
      <c r="E627" s="26">
        <v>31113.200000000001</v>
      </c>
      <c r="F627" s="26">
        <v>31080.61</v>
      </c>
      <c r="G627" s="27">
        <f t="shared" si="19"/>
        <v>0.99895253461553291</v>
      </c>
    </row>
    <row r="628" spans="1:7" ht="51" x14ac:dyDescent="0.2">
      <c r="A628" s="4" t="s">
        <v>392</v>
      </c>
      <c r="B628" s="5" t="s">
        <v>393</v>
      </c>
      <c r="C628" s="4" t="s">
        <v>15</v>
      </c>
      <c r="D628" s="5" t="s">
        <v>16</v>
      </c>
      <c r="E628" s="7">
        <v>4517.28</v>
      </c>
      <c r="F628" s="7">
        <v>4501.79</v>
      </c>
      <c r="G628" s="9">
        <f t="shared" si="19"/>
        <v>0.9965709453476429</v>
      </c>
    </row>
    <row r="629" spans="1:7" ht="25.5" x14ac:dyDescent="0.2">
      <c r="A629" s="4" t="s">
        <v>394</v>
      </c>
      <c r="B629" s="5" t="s">
        <v>133</v>
      </c>
      <c r="C629" s="4"/>
      <c r="D629" s="5"/>
      <c r="E629" s="7">
        <f>SUM(E630:E635)</f>
        <v>12594.61</v>
      </c>
      <c r="F629" s="7">
        <f>SUM(F630:F635)</f>
        <v>11748.2</v>
      </c>
      <c r="G629" s="9">
        <f t="shared" si="19"/>
        <v>0.93279585473468418</v>
      </c>
    </row>
    <row r="630" spans="1:7" ht="25.5" hidden="1" x14ac:dyDescent="0.2">
      <c r="A630" s="24" t="s">
        <v>394</v>
      </c>
      <c r="B630" s="25" t="s">
        <v>133</v>
      </c>
      <c r="C630" s="24" t="s">
        <v>31</v>
      </c>
      <c r="D630" s="25" t="s">
        <v>10</v>
      </c>
      <c r="E630" s="26">
        <v>4107.63</v>
      </c>
      <c r="F630" s="26">
        <v>3327.98</v>
      </c>
      <c r="G630" s="27">
        <f t="shared" si="19"/>
        <v>0.81019468647370863</v>
      </c>
    </row>
    <row r="631" spans="1:7" ht="25.5" hidden="1" x14ac:dyDescent="0.2">
      <c r="A631" s="24" t="s">
        <v>394</v>
      </c>
      <c r="B631" s="25" t="s">
        <v>133</v>
      </c>
      <c r="C631" s="24" t="s">
        <v>32</v>
      </c>
      <c r="D631" s="25" t="s">
        <v>12</v>
      </c>
      <c r="E631" s="26">
        <v>0.86</v>
      </c>
      <c r="F631" s="26">
        <v>0.4</v>
      </c>
      <c r="G631" s="27">
        <f t="shared" si="19"/>
        <v>0.46511627906976749</v>
      </c>
    </row>
    <row r="632" spans="1:7" ht="25.5" hidden="1" x14ac:dyDescent="0.2">
      <c r="A632" s="24" t="s">
        <v>394</v>
      </c>
      <c r="B632" s="25" t="s">
        <v>133</v>
      </c>
      <c r="C632" s="24" t="s">
        <v>13</v>
      </c>
      <c r="D632" s="25" t="s">
        <v>14</v>
      </c>
      <c r="E632" s="26">
        <v>303.60000000000002</v>
      </c>
      <c r="F632" s="26">
        <v>265.16000000000003</v>
      </c>
      <c r="G632" s="27">
        <f t="shared" si="19"/>
        <v>0.87338603425559946</v>
      </c>
    </row>
    <row r="633" spans="1:7" ht="25.5" hidden="1" x14ac:dyDescent="0.2">
      <c r="A633" s="24" t="s">
        <v>394</v>
      </c>
      <c r="B633" s="25" t="s">
        <v>133</v>
      </c>
      <c r="C633" s="24" t="s">
        <v>15</v>
      </c>
      <c r="D633" s="25" t="s">
        <v>16</v>
      </c>
      <c r="E633" s="26">
        <v>870.55</v>
      </c>
      <c r="F633" s="26">
        <v>850.43</v>
      </c>
      <c r="G633" s="27">
        <f t="shared" si="19"/>
        <v>0.97688817414278328</v>
      </c>
    </row>
    <row r="634" spans="1:7" ht="25.5" hidden="1" x14ac:dyDescent="0.2">
      <c r="A634" s="24" t="s">
        <v>394</v>
      </c>
      <c r="B634" s="25" t="s">
        <v>133</v>
      </c>
      <c r="C634" s="24" t="s">
        <v>17</v>
      </c>
      <c r="D634" s="25" t="s">
        <v>18</v>
      </c>
      <c r="E634" s="26">
        <v>7172.22</v>
      </c>
      <c r="F634" s="26">
        <v>7172.22</v>
      </c>
      <c r="G634" s="27">
        <f t="shared" si="19"/>
        <v>1</v>
      </c>
    </row>
    <row r="635" spans="1:7" ht="25.5" hidden="1" x14ac:dyDescent="0.2">
      <c r="A635" s="24" t="s">
        <v>394</v>
      </c>
      <c r="B635" s="25" t="s">
        <v>133</v>
      </c>
      <c r="C635" s="24" t="s">
        <v>19</v>
      </c>
      <c r="D635" s="25" t="s">
        <v>20</v>
      </c>
      <c r="E635" s="26">
        <v>139.75</v>
      </c>
      <c r="F635" s="26">
        <v>132.01</v>
      </c>
      <c r="G635" s="27">
        <f t="shared" si="19"/>
        <v>0.94461538461538452</v>
      </c>
    </row>
    <row r="636" spans="1:7" s="22" customFormat="1" ht="51" x14ac:dyDescent="0.2">
      <c r="A636" s="4" t="s">
        <v>395</v>
      </c>
      <c r="B636" s="5" t="s">
        <v>396</v>
      </c>
      <c r="C636" s="18"/>
      <c r="D636" s="19"/>
      <c r="E636" s="20">
        <f>SUM(E637:E638)</f>
        <v>3846.42</v>
      </c>
      <c r="F636" s="20">
        <f>SUM(F637:F638)</f>
        <v>3845.4700000000003</v>
      </c>
      <c r="G636" s="9">
        <f t="shared" si="19"/>
        <v>0.99975301709121733</v>
      </c>
    </row>
    <row r="637" spans="1:7" ht="51" hidden="1" x14ac:dyDescent="0.2">
      <c r="A637" s="24" t="s">
        <v>395</v>
      </c>
      <c r="B637" s="25" t="s">
        <v>396</v>
      </c>
      <c r="C637" s="24" t="s">
        <v>15</v>
      </c>
      <c r="D637" s="25" t="s">
        <v>16</v>
      </c>
      <c r="E637" s="26">
        <v>3794.36</v>
      </c>
      <c r="F637" s="26">
        <v>3794.36</v>
      </c>
      <c r="G637" s="27">
        <f t="shared" si="19"/>
        <v>1</v>
      </c>
    </row>
    <row r="638" spans="1:7" ht="51" hidden="1" x14ac:dyDescent="0.2">
      <c r="A638" s="24" t="s">
        <v>395</v>
      </c>
      <c r="B638" s="25" t="s">
        <v>396</v>
      </c>
      <c r="C638" s="24" t="s">
        <v>390</v>
      </c>
      <c r="D638" s="25" t="s">
        <v>391</v>
      </c>
      <c r="E638" s="26">
        <v>52.06</v>
      </c>
      <c r="F638" s="26">
        <v>51.11</v>
      </c>
      <c r="G638" s="27">
        <f t="shared" si="19"/>
        <v>0.98175182481751821</v>
      </c>
    </row>
    <row r="639" spans="1:7" s="10" customFormat="1" ht="25.5" x14ac:dyDescent="0.2">
      <c r="A639" s="31" t="s">
        <v>1</v>
      </c>
      <c r="B639" s="32" t="s">
        <v>397</v>
      </c>
      <c r="C639" s="31" t="s">
        <v>1</v>
      </c>
      <c r="D639" s="32" t="s">
        <v>1</v>
      </c>
      <c r="E639" s="33">
        <f>E643+E650+E651+E652+E653+E654+E655+E656+E657+E658+E665+E666</f>
        <v>202612.22</v>
      </c>
      <c r="F639" s="33">
        <f>F643+F650+F651+F652+F653+F654+F655+F656+F657+F658+F665+F666</f>
        <v>186840.88999999996</v>
      </c>
      <c r="G639" s="34">
        <f t="shared" si="19"/>
        <v>0.92216002568847999</v>
      </c>
    </row>
    <row r="640" spans="1:7" s="13" customFormat="1" ht="25.5" x14ac:dyDescent="0.2">
      <c r="A640" s="12"/>
      <c r="B640" s="14" t="s">
        <v>542</v>
      </c>
      <c r="C640" s="12"/>
      <c r="D640" s="14"/>
      <c r="E640" s="15">
        <f>E642</f>
        <v>202612.22</v>
      </c>
      <c r="F640" s="16">
        <f>F642</f>
        <v>186840.88999999996</v>
      </c>
      <c r="G640" s="17">
        <f t="shared" si="19"/>
        <v>0.92216002568847999</v>
      </c>
    </row>
    <row r="641" spans="1:7" s="13" customFormat="1" x14ac:dyDescent="0.2">
      <c r="A641" s="12"/>
      <c r="B641" s="14" t="s">
        <v>543</v>
      </c>
      <c r="C641" s="12"/>
      <c r="D641" s="14"/>
      <c r="E641" s="15"/>
      <c r="F641" s="16"/>
      <c r="G641" s="17"/>
    </row>
    <row r="642" spans="1:7" s="13" customFormat="1" ht="21.75" customHeight="1" x14ac:dyDescent="0.2">
      <c r="A642" s="12"/>
      <c r="B642" s="14" t="s">
        <v>544</v>
      </c>
      <c r="C642" s="12"/>
      <c r="D642" s="14"/>
      <c r="E642" s="15">
        <f>E643+E650+E651+E652+E653+E654+E655+E656+E657+E658+E665+E666</f>
        <v>202612.22</v>
      </c>
      <c r="F642" s="16">
        <f>F643+F650+F651+F652+F653+F654+F655+F656+F657+F658+F665+F666</f>
        <v>186840.88999999996</v>
      </c>
      <c r="G642" s="17">
        <f t="shared" si="19"/>
        <v>0.92216002568847999</v>
      </c>
    </row>
    <row r="643" spans="1:7" s="13" customFormat="1" ht="25.5" x14ac:dyDescent="0.2">
      <c r="A643" s="4" t="s">
        <v>7</v>
      </c>
      <c r="B643" s="19" t="s">
        <v>550</v>
      </c>
      <c r="C643" s="12"/>
      <c r="D643" s="14"/>
      <c r="E643" s="20">
        <f>SUM(E644:E649)</f>
        <v>3005.1099999999997</v>
      </c>
      <c r="F643" s="23">
        <f>SUM(F644:F649)</f>
        <v>2404.77</v>
      </c>
      <c r="G643" s="9">
        <f t="shared" ref="G643:G670" si="20">F643/E643</f>
        <v>0.80022694676733974</v>
      </c>
    </row>
    <row r="644" spans="1:7" ht="25.5" hidden="1" x14ac:dyDescent="0.2">
      <c r="A644" s="24" t="s">
        <v>7</v>
      </c>
      <c r="B644" s="25" t="s">
        <v>8</v>
      </c>
      <c r="C644" s="24" t="s">
        <v>9</v>
      </c>
      <c r="D644" s="25" t="s">
        <v>10</v>
      </c>
      <c r="E644" s="26">
        <v>2572.6799999999998</v>
      </c>
      <c r="F644" s="26">
        <v>2026.22</v>
      </c>
      <c r="G644" s="27">
        <f t="shared" si="20"/>
        <v>0.78759115008473657</v>
      </c>
    </row>
    <row r="645" spans="1:7" ht="25.5" hidden="1" x14ac:dyDescent="0.2">
      <c r="A645" s="24" t="s">
        <v>7</v>
      </c>
      <c r="B645" s="25" t="s">
        <v>8</v>
      </c>
      <c r="C645" s="24" t="s">
        <v>11</v>
      </c>
      <c r="D645" s="25" t="s">
        <v>12</v>
      </c>
      <c r="E645" s="26">
        <v>0.91</v>
      </c>
      <c r="F645" s="26">
        <v>0.54</v>
      </c>
      <c r="G645" s="27">
        <f t="shared" si="20"/>
        <v>0.59340659340659341</v>
      </c>
    </row>
    <row r="646" spans="1:7" ht="25.5" hidden="1" x14ac:dyDescent="0.2">
      <c r="A646" s="24" t="s">
        <v>7</v>
      </c>
      <c r="B646" s="25" t="s">
        <v>8</v>
      </c>
      <c r="C646" s="24" t="s">
        <v>13</v>
      </c>
      <c r="D646" s="25" t="s">
        <v>14</v>
      </c>
      <c r="E646" s="26">
        <v>144.97</v>
      </c>
      <c r="F646" s="26">
        <v>98.86</v>
      </c>
      <c r="G646" s="27">
        <f t="shared" si="20"/>
        <v>0.68193419328136851</v>
      </c>
    </row>
    <row r="647" spans="1:7" ht="25.5" hidden="1" x14ac:dyDescent="0.2">
      <c r="A647" s="24" t="s">
        <v>7</v>
      </c>
      <c r="B647" s="25" t="s">
        <v>8</v>
      </c>
      <c r="C647" s="24" t="s">
        <v>15</v>
      </c>
      <c r="D647" s="25" t="s">
        <v>16</v>
      </c>
      <c r="E647" s="26">
        <v>269.55</v>
      </c>
      <c r="F647" s="26">
        <v>262.14999999999998</v>
      </c>
      <c r="G647" s="27">
        <f t="shared" si="20"/>
        <v>0.97254683732146152</v>
      </c>
    </row>
    <row r="648" spans="1:7" ht="25.5" hidden="1" x14ac:dyDescent="0.2">
      <c r="A648" s="24" t="s">
        <v>7</v>
      </c>
      <c r="B648" s="25" t="s">
        <v>8</v>
      </c>
      <c r="C648" s="24" t="s">
        <v>17</v>
      </c>
      <c r="D648" s="25" t="s">
        <v>18</v>
      </c>
      <c r="E648" s="26">
        <v>10</v>
      </c>
      <c r="F648" s="26">
        <v>10</v>
      </c>
      <c r="G648" s="27">
        <f t="shared" si="20"/>
        <v>1</v>
      </c>
    </row>
    <row r="649" spans="1:7" ht="25.5" hidden="1" x14ac:dyDescent="0.2">
      <c r="A649" s="24" t="s">
        <v>7</v>
      </c>
      <c r="B649" s="25" t="s">
        <v>8</v>
      </c>
      <c r="C649" s="24" t="s">
        <v>19</v>
      </c>
      <c r="D649" s="25" t="s">
        <v>20</v>
      </c>
      <c r="E649" s="26">
        <v>7</v>
      </c>
      <c r="F649" s="26">
        <v>7</v>
      </c>
      <c r="G649" s="27">
        <f t="shared" si="20"/>
        <v>1</v>
      </c>
    </row>
    <row r="650" spans="1:7" ht="33.75" customHeight="1" x14ac:dyDescent="0.2">
      <c r="A650" s="4" t="s">
        <v>25</v>
      </c>
      <c r="B650" s="5" t="s">
        <v>26</v>
      </c>
      <c r="C650" s="4" t="s">
        <v>27</v>
      </c>
      <c r="D650" s="6" t="s">
        <v>28</v>
      </c>
      <c r="E650" s="7">
        <v>200</v>
      </c>
      <c r="F650" s="7">
        <v>200</v>
      </c>
      <c r="G650" s="9">
        <f t="shared" si="20"/>
        <v>1</v>
      </c>
    </row>
    <row r="651" spans="1:7" ht="71.25" customHeight="1" x14ac:dyDescent="0.2">
      <c r="A651" s="4" t="s">
        <v>398</v>
      </c>
      <c r="B651" s="5" t="s">
        <v>399</v>
      </c>
      <c r="C651" s="4" t="s">
        <v>390</v>
      </c>
      <c r="D651" s="5" t="s">
        <v>391</v>
      </c>
      <c r="E651" s="7">
        <v>31681.47</v>
      </c>
      <c r="F651" s="7">
        <v>29020.080000000002</v>
      </c>
      <c r="G651" s="9">
        <f t="shared" si="20"/>
        <v>0.91599537521459706</v>
      </c>
    </row>
    <row r="652" spans="1:7" ht="81" customHeight="1" x14ac:dyDescent="0.2">
      <c r="A652" s="4" t="s">
        <v>400</v>
      </c>
      <c r="B652" s="5" t="s">
        <v>401</v>
      </c>
      <c r="C652" s="4" t="s">
        <v>390</v>
      </c>
      <c r="D652" s="5" t="s">
        <v>391</v>
      </c>
      <c r="E652" s="7">
        <v>59447.9</v>
      </c>
      <c r="F652" s="7">
        <v>47675.839999999997</v>
      </c>
      <c r="G652" s="9">
        <f t="shared" si="20"/>
        <v>0.80197685704625388</v>
      </c>
    </row>
    <row r="653" spans="1:7" ht="24" customHeight="1" x14ac:dyDescent="0.2">
      <c r="A653" s="4" t="s">
        <v>402</v>
      </c>
      <c r="B653" s="5" t="s">
        <v>403</v>
      </c>
      <c r="C653" s="4" t="s">
        <v>13</v>
      </c>
      <c r="D653" s="5" t="s">
        <v>14</v>
      </c>
      <c r="E653" s="7">
        <v>247.19</v>
      </c>
      <c r="F653" s="7">
        <v>63.49</v>
      </c>
      <c r="G653" s="9">
        <f t="shared" si="20"/>
        <v>0.25684695982847205</v>
      </c>
    </row>
    <row r="654" spans="1:7" ht="38.25" x14ac:dyDescent="0.2">
      <c r="A654" s="4" t="s">
        <v>404</v>
      </c>
      <c r="B654" s="5" t="s">
        <v>405</v>
      </c>
      <c r="C654" s="4" t="s">
        <v>390</v>
      </c>
      <c r="D654" s="5" t="s">
        <v>391</v>
      </c>
      <c r="E654" s="7">
        <v>70000</v>
      </c>
      <c r="F654" s="7">
        <v>70000</v>
      </c>
      <c r="G654" s="9">
        <f t="shared" si="20"/>
        <v>1</v>
      </c>
    </row>
    <row r="655" spans="1:7" ht="25.5" x14ac:dyDescent="0.2">
      <c r="A655" s="4" t="s">
        <v>406</v>
      </c>
      <c r="B655" s="5" t="s">
        <v>407</v>
      </c>
      <c r="C655" s="4" t="s">
        <v>15</v>
      </c>
      <c r="D655" s="5" t="s">
        <v>16</v>
      </c>
      <c r="E655" s="7">
        <v>100</v>
      </c>
      <c r="F655" s="7">
        <v>30</v>
      </c>
      <c r="G655" s="9">
        <f t="shared" si="20"/>
        <v>0.3</v>
      </c>
    </row>
    <row r="656" spans="1:7" ht="25.5" x14ac:dyDescent="0.2">
      <c r="A656" s="4" t="s">
        <v>408</v>
      </c>
      <c r="B656" s="5" t="s">
        <v>409</v>
      </c>
      <c r="C656" s="4" t="s">
        <v>15</v>
      </c>
      <c r="D656" s="5" t="s">
        <v>16</v>
      </c>
      <c r="E656" s="7">
        <v>517.5</v>
      </c>
      <c r="F656" s="7">
        <v>307.05</v>
      </c>
      <c r="G656" s="9">
        <f t="shared" si="20"/>
        <v>0.59333333333333338</v>
      </c>
    </row>
    <row r="657" spans="1:7" ht="25.5" x14ac:dyDescent="0.2">
      <c r="A657" s="4" t="s">
        <v>85</v>
      </c>
      <c r="B657" s="5" t="s">
        <v>86</v>
      </c>
      <c r="C657" s="4" t="s">
        <v>15</v>
      </c>
      <c r="D657" s="5" t="s">
        <v>16</v>
      </c>
      <c r="E657" s="7">
        <v>90</v>
      </c>
      <c r="F657" s="7">
        <v>0</v>
      </c>
      <c r="G657" s="9">
        <f t="shared" si="20"/>
        <v>0</v>
      </c>
    </row>
    <row r="658" spans="1:7" ht="51" x14ac:dyDescent="0.2">
      <c r="A658" s="4" t="s">
        <v>410</v>
      </c>
      <c r="B658" s="5" t="s">
        <v>411</v>
      </c>
      <c r="C658" s="4"/>
      <c r="D658" s="5"/>
      <c r="E658" s="7">
        <f>SUM(E659:E664)</f>
        <v>3731.6</v>
      </c>
      <c r="F658" s="7">
        <f>SUM(F659:F664)</f>
        <v>3716.2799999999997</v>
      </c>
      <c r="G658" s="9">
        <f t="shared" si="20"/>
        <v>0.99589452245685495</v>
      </c>
    </row>
    <row r="659" spans="1:7" ht="51" hidden="1" x14ac:dyDescent="0.2">
      <c r="A659" s="24" t="s">
        <v>410</v>
      </c>
      <c r="B659" s="25" t="s">
        <v>411</v>
      </c>
      <c r="C659" s="24" t="s">
        <v>31</v>
      </c>
      <c r="D659" s="25" t="s">
        <v>10</v>
      </c>
      <c r="E659" s="26">
        <v>2373.67</v>
      </c>
      <c r="F659" s="26">
        <v>2373.6799999999998</v>
      </c>
      <c r="G659" s="27">
        <f t="shared" si="20"/>
        <v>1.0000042128855315</v>
      </c>
    </row>
    <row r="660" spans="1:7" ht="51" hidden="1" x14ac:dyDescent="0.2">
      <c r="A660" s="24" t="s">
        <v>410</v>
      </c>
      <c r="B660" s="25" t="s">
        <v>411</v>
      </c>
      <c r="C660" s="24" t="s">
        <v>32</v>
      </c>
      <c r="D660" s="25" t="s">
        <v>12</v>
      </c>
      <c r="E660" s="26">
        <v>0.24</v>
      </c>
      <c r="F660" s="26">
        <v>0.23</v>
      </c>
      <c r="G660" s="27">
        <f t="shared" si="20"/>
        <v>0.95833333333333337</v>
      </c>
    </row>
    <row r="661" spans="1:7" ht="51" hidden="1" x14ac:dyDescent="0.2">
      <c r="A661" s="24" t="s">
        <v>410</v>
      </c>
      <c r="B661" s="25" t="s">
        <v>411</v>
      </c>
      <c r="C661" s="24" t="s">
        <v>13</v>
      </c>
      <c r="D661" s="25" t="s">
        <v>14</v>
      </c>
      <c r="E661" s="26">
        <v>198.09</v>
      </c>
      <c r="F661" s="26">
        <v>194.44</v>
      </c>
      <c r="G661" s="27">
        <f t="shared" si="20"/>
        <v>0.98157403200565396</v>
      </c>
    </row>
    <row r="662" spans="1:7" ht="51" hidden="1" x14ac:dyDescent="0.2">
      <c r="A662" s="24" t="s">
        <v>410</v>
      </c>
      <c r="B662" s="25" t="s">
        <v>411</v>
      </c>
      <c r="C662" s="24" t="s">
        <v>15</v>
      </c>
      <c r="D662" s="25" t="s">
        <v>16</v>
      </c>
      <c r="E662" s="26">
        <v>595.46</v>
      </c>
      <c r="F662" s="26">
        <v>583.79</v>
      </c>
      <c r="G662" s="27">
        <f t="shared" si="20"/>
        <v>0.9804017062439121</v>
      </c>
    </row>
    <row r="663" spans="1:7" ht="51" hidden="1" x14ac:dyDescent="0.2">
      <c r="A663" s="24" t="s">
        <v>410</v>
      </c>
      <c r="B663" s="25" t="s">
        <v>411</v>
      </c>
      <c r="C663" s="24" t="s">
        <v>17</v>
      </c>
      <c r="D663" s="25" t="s">
        <v>18</v>
      </c>
      <c r="E663" s="26">
        <v>540.14</v>
      </c>
      <c r="F663" s="26">
        <v>540.14</v>
      </c>
      <c r="G663" s="27">
        <f t="shared" si="20"/>
        <v>1</v>
      </c>
    </row>
    <row r="664" spans="1:7" ht="51" hidden="1" x14ac:dyDescent="0.2">
      <c r="A664" s="24" t="s">
        <v>410</v>
      </c>
      <c r="B664" s="25" t="s">
        <v>411</v>
      </c>
      <c r="C664" s="24" t="s">
        <v>19</v>
      </c>
      <c r="D664" s="25" t="s">
        <v>20</v>
      </c>
      <c r="E664" s="26">
        <v>24</v>
      </c>
      <c r="F664" s="26">
        <v>24</v>
      </c>
      <c r="G664" s="27">
        <f t="shared" si="20"/>
        <v>1</v>
      </c>
    </row>
    <row r="665" spans="1:7" ht="51" x14ac:dyDescent="0.2">
      <c r="A665" s="4" t="s">
        <v>412</v>
      </c>
      <c r="B665" s="5" t="s">
        <v>413</v>
      </c>
      <c r="C665" s="4" t="s">
        <v>15</v>
      </c>
      <c r="D665" s="5" t="s">
        <v>16</v>
      </c>
      <c r="E665" s="7">
        <v>5176.05</v>
      </c>
      <c r="F665" s="7">
        <v>5008.24</v>
      </c>
      <c r="G665" s="9">
        <f t="shared" si="20"/>
        <v>0.96757952492730936</v>
      </c>
    </row>
    <row r="666" spans="1:7" ht="38.25" x14ac:dyDescent="0.2">
      <c r="A666" s="4" t="s">
        <v>414</v>
      </c>
      <c r="B666" s="5" t="s">
        <v>415</v>
      </c>
      <c r="C666" s="4" t="s">
        <v>390</v>
      </c>
      <c r="D666" s="5" t="s">
        <v>391</v>
      </c>
      <c r="E666" s="7">
        <v>28415.4</v>
      </c>
      <c r="F666" s="7">
        <v>28415.14</v>
      </c>
      <c r="G666" s="9">
        <f t="shared" si="20"/>
        <v>0.99999085003202481</v>
      </c>
    </row>
    <row r="667" spans="1:7" s="10" customFormat="1" ht="38.25" x14ac:dyDescent="0.2">
      <c r="A667" s="31" t="s">
        <v>1</v>
      </c>
      <c r="B667" s="32" t="s">
        <v>416</v>
      </c>
      <c r="C667" s="31" t="s">
        <v>1</v>
      </c>
      <c r="D667" s="32" t="s">
        <v>1</v>
      </c>
      <c r="E667" s="33">
        <f>E671+E675+E676+E677</f>
        <v>3774.53</v>
      </c>
      <c r="F667" s="33">
        <f>F671+F675+F676+F677</f>
        <v>3679.35</v>
      </c>
      <c r="G667" s="34">
        <f t="shared" si="20"/>
        <v>0.97478361544351211</v>
      </c>
    </row>
    <row r="668" spans="1:7" s="13" customFormat="1" ht="25.5" x14ac:dyDescent="0.2">
      <c r="A668" s="12"/>
      <c r="B668" s="14" t="s">
        <v>542</v>
      </c>
      <c r="C668" s="12"/>
      <c r="D668" s="14"/>
      <c r="E668" s="15">
        <f>E670</f>
        <v>3774.53</v>
      </c>
      <c r="F668" s="16">
        <f>F670</f>
        <v>3679.35</v>
      </c>
      <c r="G668" s="17">
        <f t="shared" si="20"/>
        <v>0.97478361544351211</v>
      </c>
    </row>
    <row r="669" spans="1:7" s="13" customFormat="1" x14ac:dyDescent="0.2">
      <c r="A669" s="12"/>
      <c r="B669" s="14" t="s">
        <v>543</v>
      </c>
      <c r="C669" s="12"/>
      <c r="D669" s="14"/>
      <c r="E669" s="15"/>
      <c r="F669" s="16"/>
      <c r="G669" s="17"/>
    </row>
    <row r="670" spans="1:7" s="13" customFormat="1" x14ac:dyDescent="0.2">
      <c r="A670" s="12"/>
      <c r="B670" s="14" t="s">
        <v>544</v>
      </c>
      <c r="C670" s="12"/>
      <c r="D670" s="14"/>
      <c r="E670" s="15">
        <f>E671+E675+E676+E677</f>
        <v>3774.53</v>
      </c>
      <c r="F670" s="15">
        <f>F671+F675+F676+F677</f>
        <v>3679.35</v>
      </c>
      <c r="G670" s="17">
        <f t="shared" si="20"/>
        <v>0.97478361544351211</v>
      </c>
    </row>
    <row r="671" spans="1:7" s="13" customFormat="1" ht="25.5" x14ac:dyDescent="0.2">
      <c r="A671" s="4" t="s">
        <v>7</v>
      </c>
      <c r="B671" s="19" t="s">
        <v>550</v>
      </c>
      <c r="C671" s="12"/>
      <c r="D671" s="14"/>
      <c r="E671" s="20">
        <f>SUM(E672:E674)</f>
        <v>2213.71</v>
      </c>
      <c r="F671" s="23">
        <f>SUM(F672:F674)</f>
        <v>2129.5</v>
      </c>
      <c r="G671" s="9">
        <f t="shared" ref="G671:G681" si="21">F671/E671</f>
        <v>0.96195978696396545</v>
      </c>
    </row>
    <row r="672" spans="1:7" ht="25.5" hidden="1" x14ac:dyDescent="0.2">
      <c r="A672" s="24" t="s">
        <v>7</v>
      </c>
      <c r="B672" s="25" t="s">
        <v>8</v>
      </c>
      <c r="C672" s="24" t="s">
        <v>9</v>
      </c>
      <c r="D672" s="25" t="s">
        <v>10</v>
      </c>
      <c r="E672" s="26">
        <v>1958.65</v>
      </c>
      <c r="F672" s="26">
        <v>1891.67</v>
      </c>
      <c r="G672" s="27">
        <f t="shared" si="21"/>
        <v>0.96580297653996372</v>
      </c>
    </row>
    <row r="673" spans="1:7" ht="25.5" hidden="1" x14ac:dyDescent="0.2">
      <c r="A673" s="24" t="s">
        <v>7</v>
      </c>
      <c r="B673" s="25" t="s">
        <v>8</v>
      </c>
      <c r="C673" s="24" t="s">
        <v>13</v>
      </c>
      <c r="D673" s="25" t="s">
        <v>14</v>
      </c>
      <c r="E673" s="26">
        <v>68.8</v>
      </c>
      <c r="F673" s="26">
        <v>63.72</v>
      </c>
      <c r="G673" s="27">
        <f t="shared" si="21"/>
        <v>0.92616279069767449</v>
      </c>
    </row>
    <row r="674" spans="1:7" ht="25.5" hidden="1" x14ac:dyDescent="0.2">
      <c r="A674" s="24" t="s">
        <v>7</v>
      </c>
      <c r="B674" s="25" t="s">
        <v>8</v>
      </c>
      <c r="C674" s="24" t="s">
        <v>15</v>
      </c>
      <c r="D674" s="25" t="s">
        <v>16</v>
      </c>
      <c r="E674" s="26">
        <v>186.26</v>
      </c>
      <c r="F674" s="26">
        <v>174.11</v>
      </c>
      <c r="G674" s="27">
        <f t="shared" si="21"/>
        <v>0.93476860302802545</v>
      </c>
    </row>
    <row r="675" spans="1:7" ht="51" x14ac:dyDescent="0.2">
      <c r="A675" s="4" t="s">
        <v>417</v>
      </c>
      <c r="B675" s="5" t="s">
        <v>418</v>
      </c>
      <c r="C675" s="4" t="s">
        <v>15</v>
      </c>
      <c r="D675" s="5" t="s">
        <v>16</v>
      </c>
      <c r="E675" s="7">
        <v>12.32</v>
      </c>
      <c r="F675" s="7">
        <v>5</v>
      </c>
      <c r="G675" s="9">
        <f t="shared" si="21"/>
        <v>0.40584415584415584</v>
      </c>
    </row>
    <row r="676" spans="1:7" ht="25.5" x14ac:dyDescent="0.2">
      <c r="A676" s="4" t="s">
        <v>419</v>
      </c>
      <c r="B676" s="5" t="s">
        <v>420</v>
      </c>
      <c r="C676" s="4" t="s">
        <v>15</v>
      </c>
      <c r="D676" s="5" t="s">
        <v>16</v>
      </c>
      <c r="E676" s="7">
        <v>458.5</v>
      </c>
      <c r="F676" s="7">
        <v>455.5</v>
      </c>
      <c r="G676" s="9">
        <f t="shared" si="21"/>
        <v>0.99345692475463465</v>
      </c>
    </row>
    <row r="677" spans="1:7" ht="51" x14ac:dyDescent="0.2">
      <c r="A677" s="4" t="s">
        <v>421</v>
      </c>
      <c r="B677" s="5" t="s">
        <v>422</v>
      </c>
      <c r="C677" s="4"/>
      <c r="D677" s="5"/>
      <c r="E677" s="7">
        <f>SUM(E678:E679)</f>
        <v>1090</v>
      </c>
      <c r="F677" s="7">
        <f>SUM(F678:F679)</f>
        <v>1089.3499999999999</v>
      </c>
      <c r="G677" s="9">
        <f t="shared" si="21"/>
        <v>0.99940366972477057</v>
      </c>
    </row>
    <row r="678" spans="1:7" ht="51" hidden="1" x14ac:dyDescent="0.2">
      <c r="A678" s="24" t="s">
        <v>421</v>
      </c>
      <c r="B678" s="25" t="s">
        <v>422</v>
      </c>
      <c r="C678" s="24" t="s">
        <v>15</v>
      </c>
      <c r="D678" s="25" t="s">
        <v>16</v>
      </c>
      <c r="E678" s="26">
        <v>340</v>
      </c>
      <c r="F678" s="26">
        <v>339.35</v>
      </c>
      <c r="G678" s="27">
        <f t="shared" si="21"/>
        <v>0.99808823529411772</v>
      </c>
    </row>
    <row r="679" spans="1:7" ht="51" hidden="1" x14ac:dyDescent="0.2">
      <c r="A679" s="24" t="s">
        <v>421</v>
      </c>
      <c r="B679" s="25" t="s">
        <v>422</v>
      </c>
      <c r="C679" s="24" t="s">
        <v>46</v>
      </c>
      <c r="D679" s="25" t="s">
        <v>47</v>
      </c>
      <c r="E679" s="26">
        <v>750</v>
      </c>
      <c r="F679" s="26">
        <v>750</v>
      </c>
      <c r="G679" s="27">
        <f t="shared" si="21"/>
        <v>1</v>
      </c>
    </row>
    <row r="680" spans="1:7" s="10" customFormat="1" ht="25.5" x14ac:dyDescent="0.2">
      <c r="A680" s="31" t="s">
        <v>1</v>
      </c>
      <c r="B680" s="32" t="s">
        <v>423</v>
      </c>
      <c r="C680" s="31" t="s">
        <v>1</v>
      </c>
      <c r="D680" s="32" t="s">
        <v>1</v>
      </c>
      <c r="E680" s="33">
        <f>E684+E690+E693+E694+E697+E698+E699+E700+E703+E704+E707+E709</f>
        <v>532819.98</v>
      </c>
      <c r="F680" s="33">
        <f>F684+F690+F693+F694+F697+F698+F699+F700+F703+F704+F707+F709</f>
        <v>357176.90000000008</v>
      </c>
      <c r="G680" s="34">
        <f t="shared" si="21"/>
        <v>0.67035192636732599</v>
      </c>
    </row>
    <row r="681" spans="1:7" s="13" customFormat="1" ht="25.5" x14ac:dyDescent="0.2">
      <c r="A681" s="12"/>
      <c r="B681" s="14" t="s">
        <v>542</v>
      </c>
      <c r="C681" s="12"/>
      <c r="D681" s="14"/>
      <c r="E681" s="15">
        <f>E683</f>
        <v>516819.99</v>
      </c>
      <c r="F681" s="16">
        <f>F683</f>
        <v>343431.88000000006</v>
      </c>
      <c r="G681" s="17">
        <f t="shared" si="21"/>
        <v>0.66450966805676392</v>
      </c>
    </row>
    <row r="682" spans="1:7" s="13" customFormat="1" x14ac:dyDescent="0.2">
      <c r="A682" s="12"/>
      <c r="B682" s="14" t="s">
        <v>543</v>
      </c>
      <c r="C682" s="12"/>
      <c r="D682" s="14"/>
      <c r="E682" s="15"/>
      <c r="F682" s="16"/>
      <c r="G682" s="17"/>
    </row>
    <row r="683" spans="1:7" s="13" customFormat="1" x14ac:dyDescent="0.2">
      <c r="A683" s="12"/>
      <c r="B683" s="14" t="s">
        <v>544</v>
      </c>
      <c r="C683" s="12"/>
      <c r="D683" s="14"/>
      <c r="E683" s="15">
        <f>E684+E690+E693+E694+E697+E698+E699+E700+E703+E704+E707</f>
        <v>516819.99</v>
      </c>
      <c r="F683" s="15">
        <f>F684+F690+F693+F694+F697+F698+F699+F700+F703+F704+F707</f>
        <v>343431.88000000006</v>
      </c>
      <c r="G683" s="17">
        <f t="shared" ref="G683:G708" si="22">F683/E683</f>
        <v>0.66450966805676392</v>
      </c>
    </row>
    <row r="684" spans="1:7" s="13" customFormat="1" ht="25.5" x14ac:dyDescent="0.2">
      <c r="A684" s="4" t="s">
        <v>7</v>
      </c>
      <c r="B684" s="19" t="s">
        <v>550</v>
      </c>
      <c r="C684" s="12"/>
      <c r="D684" s="14"/>
      <c r="E684" s="20">
        <f>SUM(E685:E689)</f>
        <v>3662.6</v>
      </c>
      <c r="F684" s="23">
        <f>SUM(F685:F689)</f>
        <v>3119.08</v>
      </c>
      <c r="G684" s="9">
        <f t="shared" si="22"/>
        <v>0.85160268661606509</v>
      </c>
    </row>
    <row r="685" spans="1:7" ht="25.5" hidden="1" x14ac:dyDescent="0.2">
      <c r="A685" s="24" t="s">
        <v>7</v>
      </c>
      <c r="B685" s="25" t="s">
        <v>8</v>
      </c>
      <c r="C685" s="24" t="s">
        <v>9</v>
      </c>
      <c r="D685" s="25" t="s">
        <v>10</v>
      </c>
      <c r="E685" s="26">
        <v>3330</v>
      </c>
      <c r="F685" s="26">
        <v>2792.06</v>
      </c>
      <c r="G685" s="27">
        <f t="shared" si="22"/>
        <v>0.83845645645645639</v>
      </c>
    </row>
    <row r="686" spans="1:7" ht="25.5" hidden="1" x14ac:dyDescent="0.2">
      <c r="A686" s="24" t="s">
        <v>7</v>
      </c>
      <c r="B686" s="25" t="s">
        <v>8</v>
      </c>
      <c r="C686" s="24" t="s">
        <v>11</v>
      </c>
      <c r="D686" s="25" t="s">
        <v>12</v>
      </c>
      <c r="E686" s="26">
        <v>1.5</v>
      </c>
      <c r="F686" s="26">
        <v>1.44</v>
      </c>
      <c r="G686" s="27">
        <f t="shared" si="22"/>
        <v>0.96</v>
      </c>
    </row>
    <row r="687" spans="1:7" ht="25.5" hidden="1" x14ac:dyDescent="0.2">
      <c r="A687" s="24" t="s">
        <v>7</v>
      </c>
      <c r="B687" s="25" t="s">
        <v>8</v>
      </c>
      <c r="C687" s="24" t="s">
        <v>13</v>
      </c>
      <c r="D687" s="25" t="s">
        <v>14</v>
      </c>
      <c r="E687" s="26">
        <v>110.81</v>
      </c>
      <c r="F687" s="26">
        <v>110.69</v>
      </c>
      <c r="G687" s="27">
        <f t="shared" si="22"/>
        <v>0.99891706524681889</v>
      </c>
    </row>
    <row r="688" spans="1:7" ht="25.5" hidden="1" x14ac:dyDescent="0.2">
      <c r="A688" s="24" t="s">
        <v>7</v>
      </c>
      <c r="B688" s="25" t="s">
        <v>8</v>
      </c>
      <c r="C688" s="24" t="s">
        <v>15</v>
      </c>
      <c r="D688" s="25" t="s">
        <v>16</v>
      </c>
      <c r="E688" s="26">
        <v>217.79</v>
      </c>
      <c r="F688" s="26">
        <v>212.39</v>
      </c>
      <c r="G688" s="27">
        <f t="shared" si="22"/>
        <v>0.9752054731622205</v>
      </c>
    </row>
    <row r="689" spans="1:7" ht="25.5" hidden="1" x14ac:dyDescent="0.2">
      <c r="A689" s="24" t="s">
        <v>7</v>
      </c>
      <c r="B689" s="25" t="s">
        <v>8</v>
      </c>
      <c r="C689" s="24" t="s">
        <v>17</v>
      </c>
      <c r="D689" s="25" t="s">
        <v>18</v>
      </c>
      <c r="E689" s="26">
        <v>2.5</v>
      </c>
      <c r="F689" s="26">
        <v>2.5</v>
      </c>
      <c r="G689" s="27">
        <f t="shared" si="22"/>
        <v>1</v>
      </c>
    </row>
    <row r="690" spans="1:7" s="22" customFormat="1" ht="51" x14ac:dyDescent="0.2">
      <c r="A690" s="4" t="s">
        <v>424</v>
      </c>
      <c r="B690" s="5" t="s">
        <v>425</v>
      </c>
      <c r="C690" s="18"/>
      <c r="D690" s="19"/>
      <c r="E690" s="20">
        <f>SUM(E691:E692)</f>
        <v>10653</v>
      </c>
      <c r="F690" s="20">
        <f>SUM(F691:F692)</f>
        <v>10031.1</v>
      </c>
      <c r="G690" s="9">
        <f t="shared" si="22"/>
        <v>0.94162207828780631</v>
      </c>
    </row>
    <row r="691" spans="1:7" ht="51" hidden="1" x14ac:dyDescent="0.2">
      <c r="A691" s="24" t="s">
        <v>424</v>
      </c>
      <c r="B691" s="25" t="s">
        <v>425</v>
      </c>
      <c r="C691" s="24" t="s">
        <v>15</v>
      </c>
      <c r="D691" s="25" t="s">
        <v>16</v>
      </c>
      <c r="E691" s="26">
        <v>53</v>
      </c>
      <c r="F691" s="26">
        <v>49.45</v>
      </c>
      <c r="G691" s="27">
        <f t="shared" si="22"/>
        <v>0.93301886792452837</v>
      </c>
    </row>
    <row r="692" spans="1:7" ht="51" hidden="1" x14ac:dyDescent="0.2">
      <c r="A692" s="24" t="s">
        <v>424</v>
      </c>
      <c r="B692" s="25" t="s">
        <v>425</v>
      </c>
      <c r="C692" s="24" t="s">
        <v>426</v>
      </c>
      <c r="D692" s="25" t="s">
        <v>427</v>
      </c>
      <c r="E692" s="26">
        <v>10600</v>
      </c>
      <c r="F692" s="26">
        <v>9981.65</v>
      </c>
      <c r="G692" s="27">
        <f t="shared" si="22"/>
        <v>0.94166509433962264</v>
      </c>
    </row>
    <row r="693" spans="1:7" ht="38.25" x14ac:dyDescent="0.2">
      <c r="A693" s="4" t="s">
        <v>428</v>
      </c>
      <c r="B693" s="5" t="s">
        <v>429</v>
      </c>
      <c r="C693" s="4" t="s">
        <v>60</v>
      </c>
      <c r="D693" s="5" t="s">
        <v>61</v>
      </c>
      <c r="E693" s="7">
        <v>7023.5</v>
      </c>
      <c r="F693" s="7">
        <v>7023.05</v>
      </c>
      <c r="G693" s="9">
        <f t="shared" si="22"/>
        <v>0.9999359293799388</v>
      </c>
    </row>
    <row r="694" spans="1:7" ht="38.25" x14ac:dyDescent="0.2">
      <c r="A694" s="4" t="s">
        <v>430</v>
      </c>
      <c r="B694" s="5" t="s">
        <v>431</v>
      </c>
      <c r="C694" s="4"/>
      <c r="D694" s="5"/>
      <c r="E694" s="7">
        <f>SUM(E695:E696)</f>
        <v>879.61</v>
      </c>
      <c r="F694" s="7">
        <f>SUM(F695:F696)</f>
        <v>853.35</v>
      </c>
      <c r="G694" s="9">
        <f t="shared" si="22"/>
        <v>0.97014586009708847</v>
      </c>
    </row>
    <row r="695" spans="1:7" ht="38.25" hidden="1" x14ac:dyDescent="0.2">
      <c r="A695" s="24" t="s">
        <v>430</v>
      </c>
      <c r="B695" s="25" t="s">
        <v>431</v>
      </c>
      <c r="C695" s="24" t="s">
        <v>15</v>
      </c>
      <c r="D695" s="25" t="s">
        <v>16</v>
      </c>
      <c r="E695" s="26">
        <v>4.4000000000000004</v>
      </c>
      <c r="F695" s="26">
        <v>4.0199999999999996</v>
      </c>
      <c r="G695" s="27">
        <f t="shared" si="22"/>
        <v>0.91363636363636347</v>
      </c>
    </row>
    <row r="696" spans="1:7" ht="38.25" hidden="1" x14ac:dyDescent="0.2">
      <c r="A696" s="24" t="s">
        <v>430</v>
      </c>
      <c r="B696" s="25" t="s">
        <v>431</v>
      </c>
      <c r="C696" s="24" t="s">
        <v>432</v>
      </c>
      <c r="D696" s="25" t="s">
        <v>433</v>
      </c>
      <c r="E696" s="26">
        <v>875.21</v>
      </c>
      <c r="F696" s="26">
        <v>849.33</v>
      </c>
      <c r="G696" s="27">
        <f t="shared" si="22"/>
        <v>0.97042995395390819</v>
      </c>
    </row>
    <row r="697" spans="1:7" ht="25.5" x14ac:dyDescent="0.2">
      <c r="A697" s="4" t="s">
        <v>436</v>
      </c>
      <c r="B697" s="5" t="s">
        <v>437</v>
      </c>
      <c r="C697" s="4" t="s">
        <v>438</v>
      </c>
      <c r="D697" s="5" t="s">
        <v>439</v>
      </c>
      <c r="E697" s="7">
        <v>487471.4</v>
      </c>
      <c r="F697" s="7">
        <v>318055.75</v>
      </c>
      <c r="G697" s="9">
        <f t="shared" si="22"/>
        <v>0.65246032895468331</v>
      </c>
    </row>
    <row r="698" spans="1:7" ht="38.25" x14ac:dyDescent="0.2">
      <c r="A698" s="4" t="s">
        <v>179</v>
      </c>
      <c r="B698" s="5" t="s">
        <v>180</v>
      </c>
      <c r="C698" s="4" t="s">
        <v>15</v>
      </c>
      <c r="D698" s="5" t="s">
        <v>16</v>
      </c>
      <c r="E698" s="7">
        <v>4300</v>
      </c>
      <c r="F698" s="7">
        <v>2458.96</v>
      </c>
      <c r="G698" s="9">
        <f t="shared" si="22"/>
        <v>0.5718511627906977</v>
      </c>
    </row>
    <row r="699" spans="1:7" ht="38.25" x14ac:dyDescent="0.2">
      <c r="A699" s="4" t="s">
        <v>440</v>
      </c>
      <c r="B699" s="5" t="s">
        <v>441</v>
      </c>
      <c r="C699" s="4" t="s">
        <v>15</v>
      </c>
      <c r="D699" s="5" t="s">
        <v>16</v>
      </c>
      <c r="E699" s="7">
        <v>307.3</v>
      </c>
      <c r="F699" s="7">
        <v>0</v>
      </c>
      <c r="G699" s="9">
        <f t="shared" si="22"/>
        <v>0</v>
      </c>
    </row>
    <row r="700" spans="1:7" ht="38.25" x14ac:dyDescent="0.2">
      <c r="A700" s="4" t="s">
        <v>442</v>
      </c>
      <c r="B700" s="5" t="s">
        <v>443</v>
      </c>
      <c r="C700" s="4"/>
      <c r="D700" s="5"/>
      <c r="E700" s="7">
        <f>SUM(E701:E702)</f>
        <v>1024.4099999999999</v>
      </c>
      <c r="F700" s="7">
        <f>SUM(F701:F702)</f>
        <v>623.66</v>
      </c>
      <c r="G700" s="9">
        <f t="shared" si="22"/>
        <v>0.60879921125330683</v>
      </c>
    </row>
    <row r="701" spans="1:7" ht="38.25" hidden="1" x14ac:dyDescent="0.2">
      <c r="A701" s="24" t="s">
        <v>442</v>
      </c>
      <c r="B701" s="25" t="s">
        <v>443</v>
      </c>
      <c r="C701" s="24" t="s">
        <v>60</v>
      </c>
      <c r="D701" s="25" t="s">
        <v>61</v>
      </c>
      <c r="E701" s="26">
        <v>670.8</v>
      </c>
      <c r="F701" s="26">
        <v>594.35</v>
      </c>
      <c r="G701" s="27">
        <f t="shared" si="22"/>
        <v>0.88603160405485992</v>
      </c>
    </row>
    <row r="702" spans="1:7" ht="38.25" hidden="1" x14ac:dyDescent="0.2">
      <c r="A702" s="24" t="s">
        <v>442</v>
      </c>
      <c r="B702" s="25" t="s">
        <v>443</v>
      </c>
      <c r="C702" s="24" t="s">
        <v>116</v>
      </c>
      <c r="D702" s="25" t="s">
        <v>117</v>
      </c>
      <c r="E702" s="26">
        <v>353.61</v>
      </c>
      <c r="F702" s="26">
        <v>29.31</v>
      </c>
      <c r="G702" s="27">
        <f t="shared" si="22"/>
        <v>8.2887927377619408E-2</v>
      </c>
    </row>
    <row r="703" spans="1:7" ht="25.5" x14ac:dyDescent="0.2">
      <c r="A703" s="4" t="s">
        <v>444</v>
      </c>
      <c r="B703" s="5" t="s">
        <v>445</v>
      </c>
      <c r="C703" s="4" t="s">
        <v>15</v>
      </c>
      <c r="D703" s="5" t="s">
        <v>16</v>
      </c>
      <c r="E703" s="7">
        <v>344.07</v>
      </c>
      <c r="F703" s="7">
        <v>192.71</v>
      </c>
      <c r="G703" s="9">
        <f t="shared" si="22"/>
        <v>0.5600895166681199</v>
      </c>
    </row>
    <row r="704" spans="1:7" ht="76.5" x14ac:dyDescent="0.2">
      <c r="A704" s="4" t="s">
        <v>446</v>
      </c>
      <c r="B704" s="5" t="s">
        <v>447</v>
      </c>
      <c r="C704" s="4"/>
      <c r="D704" s="5"/>
      <c r="E704" s="7">
        <f>SUM(E705:E706)</f>
        <v>854.1</v>
      </c>
      <c r="F704" s="7">
        <f>SUM(F705:F706)</f>
        <v>852.26</v>
      </c>
      <c r="G704" s="9">
        <f t="shared" si="22"/>
        <v>0.99784568551691832</v>
      </c>
    </row>
    <row r="705" spans="1:7" ht="76.5" hidden="1" x14ac:dyDescent="0.2">
      <c r="A705" s="24" t="s">
        <v>446</v>
      </c>
      <c r="B705" s="25" t="s">
        <v>447</v>
      </c>
      <c r="C705" s="24" t="s">
        <v>15</v>
      </c>
      <c r="D705" s="25" t="s">
        <v>16</v>
      </c>
      <c r="E705" s="26">
        <v>6</v>
      </c>
      <c r="F705" s="26">
        <v>4.43</v>
      </c>
      <c r="G705" s="27">
        <f t="shared" si="22"/>
        <v>0.73833333333333329</v>
      </c>
    </row>
    <row r="706" spans="1:7" ht="76.5" hidden="1" x14ac:dyDescent="0.2">
      <c r="A706" s="24" t="s">
        <v>446</v>
      </c>
      <c r="B706" s="25" t="s">
        <v>447</v>
      </c>
      <c r="C706" s="24" t="s">
        <v>432</v>
      </c>
      <c r="D706" s="25" t="s">
        <v>433</v>
      </c>
      <c r="E706" s="26">
        <v>848.1</v>
      </c>
      <c r="F706" s="26">
        <v>847.83</v>
      </c>
      <c r="G706" s="27">
        <f t="shared" si="22"/>
        <v>0.99968164131588255</v>
      </c>
    </row>
    <row r="707" spans="1:7" ht="38.25" x14ac:dyDescent="0.2">
      <c r="A707" s="4" t="s">
        <v>448</v>
      </c>
      <c r="B707" s="5" t="s">
        <v>449</v>
      </c>
      <c r="C707" s="4" t="s">
        <v>390</v>
      </c>
      <c r="D707" s="5" t="s">
        <v>391</v>
      </c>
      <c r="E707" s="7">
        <v>300</v>
      </c>
      <c r="F707" s="7">
        <v>221.96</v>
      </c>
      <c r="G707" s="9">
        <f t="shared" si="22"/>
        <v>0.73986666666666667</v>
      </c>
    </row>
    <row r="708" spans="1:7" ht="25.5" x14ac:dyDescent="0.2">
      <c r="A708" s="4"/>
      <c r="B708" s="11" t="s">
        <v>546</v>
      </c>
      <c r="C708" s="4"/>
      <c r="D708" s="5"/>
      <c r="E708" s="30">
        <f>E709</f>
        <v>15999.99</v>
      </c>
      <c r="F708" s="30">
        <f>F709</f>
        <v>13745.019999999999</v>
      </c>
      <c r="G708" s="17">
        <f t="shared" si="22"/>
        <v>0.85906428691517922</v>
      </c>
    </row>
    <row r="709" spans="1:7" ht="25.5" x14ac:dyDescent="0.2">
      <c r="A709" s="4" t="s">
        <v>434</v>
      </c>
      <c r="B709" s="5" t="s">
        <v>435</v>
      </c>
      <c r="C709" s="4"/>
      <c r="D709" s="5"/>
      <c r="E709" s="7">
        <f>SUM(E710:E713)</f>
        <v>15999.99</v>
      </c>
      <c r="F709" s="7">
        <f>SUM(F710:F713)</f>
        <v>13745.019999999999</v>
      </c>
      <c r="G709" s="9">
        <f t="shared" ref="G709:G717" si="23">F709/E709</f>
        <v>0.85906428691517922</v>
      </c>
    </row>
    <row r="710" spans="1:7" ht="25.5" hidden="1" x14ac:dyDescent="0.2">
      <c r="A710" s="24" t="s">
        <v>434</v>
      </c>
      <c r="B710" s="25" t="s">
        <v>435</v>
      </c>
      <c r="C710" s="24" t="s">
        <v>9</v>
      </c>
      <c r="D710" s="25" t="s">
        <v>10</v>
      </c>
      <c r="E710" s="26">
        <v>174</v>
      </c>
      <c r="F710" s="26">
        <v>138.47</v>
      </c>
      <c r="G710" s="27">
        <f t="shared" si="23"/>
        <v>0.79580459770114942</v>
      </c>
    </row>
    <row r="711" spans="1:7" ht="25.5" hidden="1" x14ac:dyDescent="0.2">
      <c r="A711" s="24" t="s">
        <v>434</v>
      </c>
      <c r="B711" s="25" t="s">
        <v>435</v>
      </c>
      <c r="C711" s="24" t="s">
        <v>13</v>
      </c>
      <c r="D711" s="25" t="s">
        <v>14</v>
      </c>
      <c r="E711" s="26">
        <v>16.739999999999998</v>
      </c>
      <c r="F711" s="26">
        <v>14.33</v>
      </c>
      <c r="G711" s="27">
        <f t="shared" si="23"/>
        <v>0.85603345280764642</v>
      </c>
    </row>
    <row r="712" spans="1:7" ht="25.5" hidden="1" x14ac:dyDescent="0.2">
      <c r="A712" s="24" t="s">
        <v>434</v>
      </c>
      <c r="B712" s="25" t="s">
        <v>435</v>
      </c>
      <c r="C712" s="24" t="s">
        <v>15</v>
      </c>
      <c r="D712" s="25" t="s">
        <v>16</v>
      </c>
      <c r="E712" s="26">
        <v>49.25</v>
      </c>
      <c r="F712" s="26">
        <v>3.67</v>
      </c>
      <c r="G712" s="27">
        <f t="shared" si="23"/>
        <v>7.4517766497461932E-2</v>
      </c>
    </row>
    <row r="713" spans="1:7" ht="38.25" hidden="1" x14ac:dyDescent="0.2">
      <c r="A713" s="24" t="s">
        <v>434</v>
      </c>
      <c r="B713" s="25" t="s">
        <v>435</v>
      </c>
      <c r="C713" s="24" t="s">
        <v>390</v>
      </c>
      <c r="D713" s="25" t="s">
        <v>391</v>
      </c>
      <c r="E713" s="26">
        <v>15760</v>
      </c>
      <c r="F713" s="26">
        <v>13588.55</v>
      </c>
      <c r="G713" s="27">
        <f t="shared" si="23"/>
        <v>0.86221763959390862</v>
      </c>
    </row>
    <row r="714" spans="1:7" s="10" customFormat="1" ht="25.5" x14ac:dyDescent="0.2">
      <c r="A714" s="31" t="s">
        <v>1</v>
      </c>
      <c r="B714" s="32" t="s">
        <v>450</v>
      </c>
      <c r="C714" s="31" t="s">
        <v>1</v>
      </c>
      <c r="D714" s="32" t="s">
        <v>1</v>
      </c>
      <c r="E714" s="33">
        <f>E718+E724+E728+E729+E730+E731+E736</f>
        <v>22867.83</v>
      </c>
      <c r="F714" s="33">
        <f>F718+F724+F728+F729+F730+F731+F736</f>
        <v>22053.730000000003</v>
      </c>
      <c r="G714" s="34">
        <f t="shared" si="23"/>
        <v>0.964399770332384</v>
      </c>
    </row>
    <row r="715" spans="1:7" s="13" customFormat="1" ht="25.5" x14ac:dyDescent="0.2">
      <c r="A715" s="12"/>
      <c r="B715" s="14" t="s">
        <v>542</v>
      </c>
      <c r="C715" s="12"/>
      <c r="D715" s="14"/>
      <c r="E715" s="15">
        <f>E717</f>
        <v>22867.83</v>
      </c>
      <c r="F715" s="16">
        <f>F717</f>
        <v>22053.730000000003</v>
      </c>
      <c r="G715" s="17">
        <f t="shared" si="23"/>
        <v>0.964399770332384</v>
      </c>
    </row>
    <row r="716" spans="1:7" s="13" customFormat="1" x14ac:dyDescent="0.2">
      <c r="A716" s="12"/>
      <c r="B716" s="14" t="s">
        <v>543</v>
      </c>
      <c r="C716" s="12"/>
      <c r="D716" s="14"/>
      <c r="E716" s="15"/>
      <c r="F716" s="16"/>
      <c r="G716" s="17"/>
    </row>
    <row r="717" spans="1:7" s="13" customFormat="1" x14ac:dyDescent="0.2">
      <c r="A717" s="12"/>
      <c r="B717" s="14" t="s">
        <v>544</v>
      </c>
      <c r="C717" s="12"/>
      <c r="D717" s="14"/>
      <c r="E717" s="15">
        <f>E718+E724+E728+E729+E730+E731+E736</f>
        <v>22867.83</v>
      </c>
      <c r="F717" s="15">
        <f>F718+F724+F728+F729+F730+F731+F736</f>
        <v>22053.730000000003</v>
      </c>
      <c r="G717" s="17">
        <f t="shared" si="23"/>
        <v>0.964399770332384</v>
      </c>
    </row>
    <row r="718" spans="1:7" s="13" customFormat="1" ht="19.5" customHeight="1" x14ac:dyDescent="0.2">
      <c r="A718" s="4" t="s">
        <v>7</v>
      </c>
      <c r="B718" s="19" t="s">
        <v>550</v>
      </c>
      <c r="C718" s="12"/>
      <c r="D718" s="14"/>
      <c r="E718" s="20">
        <f>SUM(E719:E723)</f>
        <v>1765.45</v>
      </c>
      <c r="F718" s="23">
        <f>SUM(F719:F723)</f>
        <v>1561.5800000000002</v>
      </c>
      <c r="G718" s="9">
        <f t="shared" ref="G718:G745" si="24">F718/E718</f>
        <v>0.88452235973831039</v>
      </c>
    </row>
    <row r="719" spans="1:7" ht="25.5" hidden="1" x14ac:dyDescent="0.2">
      <c r="A719" s="24" t="s">
        <v>7</v>
      </c>
      <c r="B719" s="25" t="s">
        <v>8</v>
      </c>
      <c r="C719" s="24" t="s">
        <v>9</v>
      </c>
      <c r="D719" s="25" t="s">
        <v>10</v>
      </c>
      <c r="E719" s="26">
        <v>1617.05</v>
      </c>
      <c r="F719" s="26">
        <v>1413.34</v>
      </c>
      <c r="G719" s="27">
        <f t="shared" si="24"/>
        <v>0.87402368510559347</v>
      </c>
    </row>
    <row r="720" spans="1:7" ht="25.5" hidden="1" x14ac:dyDescent="0.2">
      <c r="A720" s="24" t="s">
        <v>7</v>
      </c>
      <c r="B720" s="25" t="s">
        <v>8</v>
      </c>
      <c r="C720" s="24" t="s">
        <v>11</v>
      </c>
      <c r="D720" s="25" t="s">
        <v>12</v>
      </c>
      <c r="E720" s="26">
        <v>0.33</v>
      </c>
      <c r="F720" s="26">
        <v>0.17</v>
      </c>
      <c r="G720" s="27">
        <f t="shared" si="24"/>
        <v>0.51515151515151514</v>
      </c>
    </row>
    <row r="721" spans="1:7" ht="25.5" hidden="1" x14ac:dyDescent="0.2">
      <c r="A721" s="24" t="s">
        <v>7</v>
      </c>
      <c r="B721" s="25" t="s">
        <v>8</v>
      </c>
      <c r="C721" s="24" t="s">
        <v>13</v>
      </c>
      <c r="D721" s="25" t="s">
        <v>14</v>
      </c>
      <c r="E721" s="26">
        <v>114.45</v>
      </c>
      <c r="F721" s="26">
        <v>114.45</v>
      </c>
      <c r="G721" s="27">
        <f t="shared" si="24"/>
        <v>1</v>
      </c>
    </row>
    <row r="722" spans="1:7" ht="25.5" hidden="1" x14ac:dyDescent="0.2">
      <c r="A722" s="24" t="s">
        <v>7</v>
      </c>
      <c r="B722" s="25" t="s">
        <v>8</v>
      </c>
      <c r="C722" s="24" t="s">
        <v>15</v>
      </c>
      <c r="D722" s="25" t="s">
        <v>16</v>
      </c>
      <c r="E722" s="26">
        <v>33.42</v>
      </c>
      <c r="F722" s="26">
        <v>33.42</v>
      </c>
      <c r="G722" s="27">
        <f t="shared" si="24"/>
        <v>1</v>
      </c>
    </row>
    <row r="723" spans="1:7" ht="25.5" hidden="1" x14ac:dyDescent="0.2">
      <c r="A723" s="24" t="s">
        <v>7</v>
      </c>
      <c r="B723" s="25" t="s">
        <v>8</v>
      </c>
      <c r="C723" s="24" t="s">
        <v>19</v>
      </c>
      <c r="D723" s="25" t="s">
        <v>20</v>
      </c>
      <c r="E723" s="26">
        <v>0.2</v>
      </c>
      <c r="F723" s="26">
        <v>0.2</v>
      </c>
      <c r="G723" s="27">
        <f t="shared" si="24"/>
        <v>1</v>
      </c>
    </row>
    <row r="724" spans="1:7" ht="38.25" x14ac:dyDescent="0.2">
      <c r="A724" s="4" t="s">
        <v>451</v>
      </c>
      <c r="B724" s="5" t="s">
        <v>452</v>
      </c>
      <c r="C724" s="4"/>
      <c r="D724" s="5"/>
      <c r="E724" s="7">
        <f>SUM(E725:E727)</f>
        <v>973.9</v>
      </c>
      <c r="F724" s="7">
        <f>SUM(F725:F727)</f>
        <v>973.9</v>
      </c>
      <c r="G724" s="9">
        <f t="shared" si="24"/>
        <v>1</v>
      </c>
    </row>
    <row r="725" spans="1:7" ht="38.25" hidden="1" x14ac:dyDescent="0.2">
      <c r="A725" s="24" t="s">
        <v>451</v>
      </c>
      <c r="B725" s="25" t="s">
        <v>452</v>
      </c>
      <c r="C725" s="24" t="s">
        <v>32</v>
      </c>
      <c r="D725" s="25" t="s">
        <v>12</v>
      </c>
      <c r="E725" s="26">
        <v>1.3</v>
      </c>
      <c r="F725" s="26">
        <v>1.3</v>
      </c>
      <c r="G725" s="27">
        <f t="shared" si="24"/>
        <v>1</v>
      </c>
    </row>
    <row r="726" spans="1:7" ht="38.25" hidden="1" x14ac:dyDescent="0.2">
      <c r="A726" s="24" t="s">
        <v>451</v>
      </c>
      <c r="B726" s="25" t="s">
        <v>452</v>
      </c>
      <c r="C726" s="24" t="s">
        <v>13</v>
      </c>
      <c r="D726" s="25" t="s">
        <v>14</v>
      </c>
      <c r="E726" s="26">
        <v>255.1</v>
      </c>
      <c r="F726" s="26">
        <v>255.1</v>
      </c>
      <c r="G726" s="27">
        <f t="shared" si="24"/>
        <v>1</v>
      </c>
    </row>
    <row r="727" spans="1:7" ht="38.25" hidden="1" x14ac:dyDescent="0.2">
      <c r="A727" s="24" t="s">
        <v>451</v>
      </c>
      <c r="B727" s="25" t="s">
        <v>452</v>
      </c>
      <c r="C727" s="24" t="s">
        <v>15</v>
      </c>
      <c r="D727" s="25" t="s">
        <v>16</v>
      </c>
      <c r="E727" s="26">
        <v>717.5</v>
      </c>
      <c r="F727" s="26">
        <v>717.5</v>
      </c>
      <c r="G727" s="27">
        <f t="shared" si="24"/>
        <v>1</v>
      </c>
    </row>
    <row r="728" spans="1:7" ht="51" x14ac:dyDescent="0.2">
      <c r="A728" s="4" t="s">
        <v>453</v>
      </c>
      <c r="B728" s="5" t="s">
        <v>454</v>
      </c>
      <c r="C728" s="4" t="s">
        <v>15</v>
      </c>
      <c r="D728" s="5" t="s">
        <v>16</v>
      </c>
      <c r="E728" s="7">
        <v>100</v>
      </c>
      <c r="F728" s="7">
        <v>100</v>
      </c>
      <c r="G728" s="9">
        <f t="shared" si="24"/>
        <v>1</v>
      </c>
    </row>
    <row r="729" spans="1:7" ht="38.25" x14ac:dyDescent="0.2">
      <c r="A729" s="4" t="s">
        <v>110</v>
      </c>
      <c r="B729" s="5" t="s">
        <v>111</v>
      </c>
      <c r="C729" s="4" t="s">
        <v>15</v>
      </c>
      <c r="D729" s="5" t="s">
        <v>16</v>
      </c>
      <c r="E729" s="7">
        <v>108</v>
      </c>
      <c r="F729" s="7">
        <v>108</v>
      </c>
      <c r="G729" s="9">
        <f t="shared" si="24"/>
        <v>1</v>
      </c>
    </row>
    <row r="730" spans="1:7" ht="38.25" x14ac:dyDescent="0.2">
      <c r="A730" s="4" t="s">
        <v>455</v>
      </c>
      <c r="B730" s="5" t="s">
        <v>456</v>
      </c>
      <c r="C730" s="4" t="s">
        <v>101</v>
      </c>
      <c r="D730" s="5" t="s">
        <v>102</v>
      </c>
      <c r="E730" s="7">
        <v>580.1</v>
      </c>
      <c r="F730" s="7">
        <v>116.85</v>
      </c>
      <c r="G730" s="9">
        <f t="shared" si="24"/>
        <v>0.20143078779520771</v>
      </c>
    </row>
    <row r="731" spans="1:7" ht="25.5" x14ac:dyDescent="0.2">
      <c r="A731" s="4" t="s">
        <v>457</v>
      </c>
      <c r="B731" s="5" t="s">
        <v>133</v>
      </c>
      <c r="C731" s="4"/>
      <c r="D731" s="5"/>
      <c r="E731" s="7">
        <f>SUM(E732:E735)</f>
        <v>6886.38</v>
      </c>
      <c r="F731" s="7">
        <f>SUM(F732:F735)</f>
        <v>6877.7599999999993</v>
      </c>
      <c r="G731" s="9">
        <f t="shared" si="24"/>
        <v>0.99874825379952881</v>
      </c>
    </row>
    <row r="732" spans="1:7" ht="25.5" hidden="1" x14ac:dyDescent="0.2">
      <c r="A732" s="24" t="s">
        <v>457</v>
      </c>
      <c r="B732" s="25" t="s">
        <v>133</v>
      </c>
      <c r="C732" s="24" t="s">
        <v>31</v>
      </c>
      <c r="D732" s="25" t="s">
        <v>10</v>
      </c>
      <c r="E732" s="26">
        <v>5338.2</v>
      </c>
      <c r="F732" s="26">
        <v>5338.2</v>
      </c>
      <c r="G732" s="27">
        <f t="shared" si="24"/>
        <v>1</v>
      </c>
    </row>
    <row r="733" spans="1:7" ht="25.5" hidden="1" x14ac:dyDescent="0.2">
      <c r="A733" s="24" t="s">
        <v>457</v>
      </c>
      <c r="B733" s="25" t="s">
        <v>133</v>
      </c>
      <c r="C733" s="24" t="s">
        <v>13</v>
      </c>
      <c r="D733" s="25" t="s">
        <v>14</v>
      </c>
      <c r="E733" s="26">
        <v>386.85</v>
      </c>
      <c r="F733" s="26">
        <v>386.86</v>
      </c>
      <c r="G733" s="27">
        <f t="shared" si="24"/>
        <v>1.0000258498125889</v>
      </c>
    </row>
    <row r="734" spans="1:7" ht="25.5" hidden="1" x14ac:dyDescent="0.2">
      <c r="A734" s="24" t="s">
        <v>457</v>
      </c>
      <c r="B734" s="25" t="s">
        <v>133</v>
      </c>
      <c r="C734" s="24" t="s">
        <v>15</v>
      </c>
      <c r="D734" s="25" t="s">
        <v>16</v>
      </c>
      <c r="E734" s="26">
        <v>1161.03</v>
      </c>
      <c r="F734" s="26">
        <v>1152.4000000000001</v>
      </c>
      <c r="G734" s="27">
        <f t="shared" si="24"/>
        <v>0.99256694486791908</v>
      </c>
    </row>
    <row r="735" spans="1:7" ht="25.5" hidden="1" x14ac:dyDescent="0.2">
      <c r="A735" s="24" t="s">
        <v>457</v>
      </c>
      <c r="B735" s="25" t="s">
        <v>133</v>
      </c>
      <c r="C735" s="24" t="s">
        <v>19</v>
      </c>
      <c r="D735" s="25" t="s">
        <v>20</v>
      </c>
      <c r="E735" s="26">
        <v>0.3</v>
      </c>
      <c r="F735" s="26">
        <v>0.3</v>
      </c>
      <c r="G735" s="27">
        <f t="shared" si="24"/>
        <v>1</v>
      </c>
    </row>
    <row r="736" spans="1:7" ht="25.5" x14ac:dyDescent="0.2">
      <c r="A736" s="4" t="s">
        <v>458</v>
      </c>
      <c r="B736" s="5" t="s">
        <v>133</v>
      </c>
      <c r="C736" s="4"/>
      <c r="D736" s="5"/>
      <c r="E736" s="7">
        <f>SUM(E737:E741)</f>
        <v>12454</v>
      </c>
      <c r="F736" s="7">
        <f>SUM(F737:F741)</f>
        <v>12315.640000000001</v>
      </c>
      <c r="G736" s="9">
        <f t="shared" si="24"/>
        <v>0.98889031636422042</v>
      </c>
    </row>
    <row r="737" spans="1:7" ht="25.5" hidden="1" x14ac:dyDescent="0.2">
      <c r="A737" s="24" t="s">
        <v>458</v>
      </c>
      <c r="B737" s="25" t="s">
        <v>133</v>
      </c>
      <c r="C737" s="24" t="s">
        <v>31</v>
      </c>
      <c r="D737" s="25" t="s">
        <v>10</v>
      </c>
      <c r="E737" s="26">
        <v>10153.6</v>
      </c>
      <c r="F737" s="26">
        <v>10153.6</v>
      </c>
      <c r="G737" s="27">
        <f t="shared" si="24"/>
        <v>1</v>
      </c>
    </row>
    <row r="738" spans="1:7" ht="25.5" hidden="1" x14ac:dyDescent="0.2">
      <c r="A738" s="24" t="s">
        <v>458</v>
      </c>
      <c r="B738" s="25" t="s">
        <v>133</v>
      </c>
      <c r="C738" s="24" t="s">
        <v>32</v>
      </c>
      <c r="D738" s="25" t="s">
        <v>12</v>
      </c>
      <c r="E738" s="26">
        <v>127</v>
      </c>
      <c r="F738" s="26">
        <v>84.81</v>
      </c>
      <c r="G738" s="27">
        <f t="shared" si="24"/>
        <v>0.66779527559055119</v>
      </c>
    </row>
    <row r="739" spans="1:7" ht="25.5" hidden="1" x14ac:dyDescent="0.2">
      <c r="A739" s="24" t="s">
        <v>458</v>
      </c>
      <c r="B739" s="25" t="s">
        <v>133</v>
      </c>
      <c r="C739" s="24" t="s">
        <v>13</v>
      </c>
      <c r="D739" s="25" t="s">
        <v>14</v>
      </c>
      <c r="E739" s="26">
        <v>435.5</v>
      </c>
      <c r="F739" s="26">
        <v>434.94</v>
      </c>
      <c r="G739" s="27">
        <f t="shared" si="24"/>
        <v>0.99871412169919627</v>
      </c>
    </row>
    <row r="740" spans="1:7" ht="25.5" hidden="1" x14ac:dyDescent="0.2">
      <c r="A740" s="24" t="s">
        <v>458</v>
      </c>
      <c r="B740" s="25" t="s">
        <v>133</v>
      </c>
      <c r="C740" s="24" t="s">
        <v>15</v>
      </c>
      <c r="D740" s="25" t="s">
        <v>16</v>
      </c>
      <c r="E740" s="26">
        <v>1721</v>
      </c>
      <c r="F740" s="26">
        <v>1625.67</v>
      </c>
      <c r="G740" s="27">
        <f t="shared" si="24"/>
        <v>0.94460778617083097</v>
      </c>
    </row>
    <row r="741" spans="1:7" ht="25.5" hidden="1" x14ac:dyDescent="0.2">
      <c r="A741" s="24" t="s">
        <v>458</v>
      </c>
      <c r="B741" s="25" t="s">
        <v>133</v>
      </c>
      <c r="C741" s="24" t="s">
        <v>19</v>
      </c>
      <c r="D741" s="25" t="s">
        <v>20</v>
      </c>
      <c r="E741" s="26">
        <v>16.899999999999999</v>
      </c>
      <c r="F741" s="26">
        <v>16.62</v>
      </c>
      <c r="G741" s="27">
        <f t="shared" si="24"/>
        <v>0.98343195266272199</v>
      </c>
    </row>
    <row r="742" spans="1:7" s="10" customFormat="1" ht="25.5" x14ac:dyDescent="0.2">
      <c r="A742" s="31" t="s">
        <v>1</v>
      </c>
      <c r="B742" s="32" t="s">
        <v>459</v>
      </c>
      <c r="C742" s="31" t="s">
        <v>1</v>
      </c>
      <c r="D742" s="32" t="s">
        <v>1</v>
      </c>
      <c r="E742" s="33">
        <v>3319.56</v>
      </c>
      <c r="F742" s="41">
        <f>SUM(F747:F752)</f>
        <v>3153.2599999999998</v>
      </c>
      <c r="G742" s="34">
        <f t="shared" si="24"/>
        <v>0.94990299919266408</v>
      </c>
    </row>
    <row r="743" spans="1:7" s="13" customFormat="1" ht="25.5" x14ac:dyDescent="0.2">
      <c r="A743" s="12"/>
      <c r="B743" s="14" t="s">
        <v>542</v>
      </c>
      <c r="C743" s="12"/>
      <c r="D743" s="14"/>
      <c r="E743" s="15">
        <f>E745</f>
        <v>3319.5599999999995</v>
      </c>
      <c r="F743" s="16">
        <f>F745</f>
        <v>3153.2599999999998</v>
      </c>
      <c r="G743" s="17">
        <f t="shared" si="24"/>
        <v>0.94990299919266419</v>
      </c>
    </row>
    <row r="744" spans="1:7" s="13" customFormat="1" x14ac:dyDescent="0.2">
      <c r="A744" s="12"/>
      <c r="B744" s="14" t="s">
        <v>543</v>
      </c>
      <c r="C744" s="12"/>
      <c r="D744" s="14"/>
      <c r="E744" s="15"/>
      <c r="F744" s="16"/>
      <c r="G744" s="17"/>
    </row>
    <row r="745" spans="1:7" s="13" customFormat="1" x14ac:dyDescent="0.2">
      <c r="A745" s="12"/>
      <c r="B745" s="14" t="s">
        <v>544</v>
      </c>
      <c r="C745" s="12"/>
      <c r="D745" s="14"/>
      <c r="E745" s="15">
        <f>E746+E752</f>
        <v>3319.5599999999995</v>
      </c>
      <c r="F745" s="15">
        <f>F746+F752</f>
        <v>3153.2599999999998</v>
      </c>
      <c r="G745" s="17">
        <f t="shared" si="24"/>
        <v>0.94990299919266419</v>
      </c>
    </row>
    <row r="746" spans="1:7" s="13" customFormat="1" ht="25.5" x14ac:dyDescent="0.2">
      <c r="A746" s="4" t="s">
        <v>7</v>
      </c>
      <c r="B746" s="19" t="s">
        <v>550</v>
      </c>
      <c r="C746" s="12"/>
      <c r="D746" s="14"/>
      <c r="E746" s="20">
        <f>SUM(E747:E751)</f>
        <v>2409.3399999999997</v>
      </c>
      <c r="F746" s="23">
        <f>SUM(F747:F751)</f>
        <v>2273.16</v>
      </c>
      <c r="G746" s="9">
        <f t="shared" ref="G746:G756" si="25">F746/E746</f>
        <v>0.9434782969609935</v>
      </c>
    </row>
    <row r="747" spans="1:7" ht="25.5" hidden="1" x14ac:dyDescent="0.2">
      <c r="A747" s="24" t="s">
        <v>7</v>
      </c>
      <c r="B747" s="25" t="s">
        <v>8</v>
      </c>
      <c r="C747" s="24" t="s">
        <v>9</v>
      </c>
      <c r="D747" s="25" t="s">
        <v>10</v>
      </c>
      <c r="E747" s="26">
        <v>2154.81</v>
      </c>
      <c r="F747" s="26">
        <v>2029.1</v>
      </c>
      <c r="G747" s="27">
        <f t="shared" si="25"/>
        <v>0.9416607496716648</v>
      </c>
    </row>
    <row r="748" spans="1:7" ht="25.5" hidden="1" x14ac:dyDescent="0.2">
      <c r="A748" s="24" t="s">
        <v>7</v>
      </c>
      <c r="B748" s="25" t="s">
        <v>8</v>
      </c>
      <c r="C748" s="24" t="s">
        <v>13</v>
      </c>
      <c r="D748" s="25" t="s">
        <v>14</v>
      </c>
      <c r="E748" s="26">
        <v>69.72</v>
      </c>
      <c r="F748" s="26">
        <v>59.54</v>
      </c>
      <c r="G748" s="27">
        <f t="shared" si="25"/>
        <v>0.85398737808376368</v>
      </c>
    </row>
    <row r="749" spans="1:7" ht="25.5" hidden="1" x14ac:dyDescent="0.2">
      <c r="A749" s="24" t="s">
        <v>7</v>
      </c>
      <c r="B749" s="25" t="s">
        <v>8</v>
      </c>
      <c r="C749" s="24" t="s">
        <v>15</v>
      </c>
      <c r="D749" s="25" t="s">
        <v>16</v>
      </c>
      <c r="E749" s="26">
        <v>181.66</v>
      </c>
      <c r="F749" s="26">
        <v>181.46</v>
      </c>
      <c r="G749" s="27">
        <f t="shared" si="25"/>
        <v>0.99889904216668512</v>
      </c>
    </row>
    <row r="750" spans="1:7" ht="25.5" hidden="1" x14ac:dyDescent="0.2">
      <c r="A750" s="24" t="s">
        <v>7</v>
      </c>
      <c r="B750" s="25" t="s">
        <v>8</v>
      </c>
      <c r="C750" s="24" t="s">
        <v>17</v>
      </c>
      <c r="D750" s="25" t="s">
        <v>18</v>
      </c>
      <c r="E750" s="26">
        <v>2.9</v>
      </c>
      <c r="F750" s="26">
        <v>2.81</v>
      </c>
      <c r="G750" s="27">
        <f t="shared" si="25"/>
        <v>0.96896551724137936</v>
      </c>
    </row>
    <row r="751" spans="1:7" ht="25.5" hidden="1" x14ac:dyDescent="0.2">
      <c r="A751" s="24" t="s">
        <v>7</v>
      </c>
      <c r="B751" s="25" t="s">
        <v>8</v>
      </c>
      <c r="C751" s="24" t="s">
        <v>19</v>
      </c>
      <c r="D751" s="25" t="s">
        <v>20</v>
      </c>
      <c r="E751" s="26">
        <v>0.25</v>
      </c>
      <c r="F751" s="26">
        <v>0.25</v>
      </c>
      <c r="G751" s="27">
        <f t="shared" si="25"/>
        <v>1</v>
      </c>
    </row>
    <row r="752" spans="1:7" ht="38.25" x14ac:dyDescent="0.2">
      <c r="A752" s="4" t="s">
        <v>460</v>
      </c>
      <c r="B752" s="5" t="s">
        <v>461</v>
      </c>
      <c r="C752" s="4" t="s">
        <v>15</v>
      </c>
      <c r="D752" s="5" t="s">
        <v>16</v>
      </c>
      <c r="E752" s="7">
        <v>910.22</v>
      </c>
      <c r="F752" s="7">
        <v>880.1</v>
      </c>
      <c r="G752" s="9">
        <f t="shared" si="25"/>
        <v>0.96690909889916721</v>
      </c>
    </row>
    <row r="753" spans="1:7" s="10" customFormat="1" x14ac:dyDescent="0.2">
      <c r="A753" s="31" t="s">
        <v>1</v>
      </c>
      <c r="B753" s="32" t="s">
        <v>462</v>
      </c>
      <c r="C753" s="31" t="s">
        <v>1</v>
      </c>
      <c r="D753" s="32" t="s">
        <v>1</v>
      </c>
      <c r="E753" s="33">
        <f>E757+E763+E764+E767+E768+E769+E770+E771+E772+E773+E778+E779+E782+E784+E786+E789</f>
        <v>83640.179999999993</v>
      </c>
      <c r="F753" s="33">
        <f>F757+F763+F764+F767+F768+F769+F770+F771+F772+F773+F778+F779+F782+F784+F786+F789</f>
        <v>81939.250000000029</v>
      </c>
      <c r="G753" s="34">
        <f t="shared" si="25"/>
        <v>0.97966372143149427</v>
      </c>
    </row>
    <row r="754" spans="1:7" s="13" customFormat="1" ht="25.5" x14ac:dyDescent="0.2">
      <c r="A754" s="12"/>
      <c r="B754" s="14" t="s">
        <v>542</v>
      </c>
      <c r="C754" s="12"/>
      <c r="D754" s="14"/>
      <c r="E754" s="15">
        <f>E756+E783</f>
        <v>83340.23</v>
      </c>
      <c r="F754" s="16">
        <f>F756+F783</f>
        <v>81663.230000000025</v>
      </c>
      <c r="G754" s="17">
        <f t="shared" si="25"/>
        <v>0.97987766532441811</v>
      </c>
    </row>
    <row r="755" spans="1:7" s="13" customFormat="1" x14ac:dyDescent="0.2">
      <c r="A755" s="12"/>
      <c r="B755" s="14" t="s">
        <v>543</v>
      </c>
      <c r="C755" s="12"/>
      <c r="D755" s="14"/>
      <c r="E755" s="15"/>
      <c r="F755" s="16"/>
      <c r="G755" s="17"/>
    </row>
    <row r="756" spans="1:7" s="13" customFormat="1" x14ac:dyDescent="0.2">
      <c r="A756" s="12"/>
      <c r="B756" s="14" t="s">
        <v>544</v>
      </c>
      <c r="C756" s="12"/>
      <c r="D756" s="14"/>
      <c r="E756" s="15">
        <f>E757+E763+E764+E767+E768+E769+E770+E771+E772+E773+E778+E779+E782</f>
        <v>78500.23</v>
      </c>
      <c r="F756" s="15">
        <f>F757+F763+F764+F767+F768+F769+F770+F771+F772+F773+F778+F779+F782</f>
        <v>76823.230000000025</v>
      </c>
      <c r="G756" s="17">
        <f t="shared" si="25"/>
        <v>0.97863700526737352</v>
      </c>
    </row>
    <row r="757" spans="1:7" s="13" customFormat="1" ht="25.5" x14ac:dyDescent="0.2">
      <c r="A757" s="4" t="s">
        <v>463</v>
      </c>
      <c r="B757" s="19" t="s">
        <v>550</v>
      </c>
      <c r="C757" s="12"/>
      <c r="D757" s="14"/>
      <c r="E757" s="20">
        <f>SUM(E758:E762)</f>
        <v>35973.14</v>
      </c>
      <c r="F757" s="23">
        <f>SUM(F758:F762)</f>
        <v>34796.26</v>
      </c>
      <c r="G757" s="9">
        <f t="shared" ref="G757:G783" si="26">F757/E757</f>
        <v>0.96728447947551988</v>
      </c>
    </row>
    <row r="758" spans="1:7" ht="25.5" hidden="1" x14ac:dyDescent="0.2">
      <c r="A758" s="24" t="s">
        <v>463</v>
      </c>
      <c r="B758" s="25" t="s">
        <v>464</v>
      </c>
      <c r="C758" s="24" t="s">
        <v>9</v>
      </c>
      <c r="D758" s="25" t="s">
        <v>10</v>
      </c>
      <c r="E758" s="26">
        <v>30798.81</v>
      </c>
      <c r="F758" s="26">
        <v>30155.79</v>
      </c>
      <c r="G758" s="27">
        <f t="shared" si="26"/>
        <v>0.9791219206196603</v>
      </c>
    </row>
    <row r="759" spans="1:7" ht="25.5" hidden="1" x14ac:dyDescent="0.2">
      <c r="A759" s="24" t="s">
        <v>463</v>
      </c>
      <c r="B759" s="25" t="s">
        <v>464</v>
      </c>
      <c r="C759" s="24" t="s">
        <v>11</v>
      </c>
      <c r="D759" s="25" t="s">
        <v>12</v>
      </c>
      <c r="E759" s="26">
        <v>43.98</v>
      </c>
      <c r="F759" s="26">
        <v>21.55</v>
      </c>
      <c r="G759" s="27">
        <f t="shared" si="26"/>
        <v>0.48999545247839932</v>
      </c>
    </row>
    <row r="760" spans="1:7" ht="25.5" hidden="1" x14ac:dyDescent="0.2">
      <c r="A760" s="24" t="s">
        <v>463</v>
      </c>
      <c r="B760" s="25" t="s">
        <v>464</v>
      </c>
      <c r="C760" s="24" t="s">
        <v>13</v>
      </c>
      <c r="D760" s="25" t="s">
        <v>14</v>
      </c>
      <c r="E760" s="26">
        <v>1003.33</v>
      </c>
      <c r="F760" s="26">
        <v>755.01</v>
      </c>
      <c r="G760" s="27">
        <f t="shared" si="26"/>
        <v>0.75250416114339247</v>
      </c>
    </row>
    <row r="761" spans="1:7" ht="25.5" hidden="1" x14ac:dyDescent="0.2">
      <c r="A761" s="24" t="s">
        <v>463</v>
      </c>
      <c r="B761" s="25" t="s">
        <v>464</v>
      </c>
      <c r="C761" s="24" t="s">
        <v>15</v>
      </c>
      <c r="D761" s="25" t="s">
        <v>16</v>
      </c>
      <c r="E761" s="26">
        <v>3451.14</v>
      </c>
      <c r="F761" s="26">
        <v>3188.04</v>
      </c>
      <c r="G761" s="27">
        <f t="shared" si="26"/>
        <v>0.92376432135468278</v>
      </c>
    </row>
    <row r="762" spans="1:7" ht="25.5" hidden="1" x14ac:dyDescent="0.2">
      <c r="A762" s="24" t="s">
        <v>463</v>
      </c>
      <c r="B762" s="25" t="s">
        <v>464</v>
      </c>
      <c r="C762" s="24" t="s">
        <v>17</v>
      </c>
      <c r="D762" s="25" t="s">
        <v>18</v>
      </c>
      <c r="E762" s="26">
        <v>675.88</v>
      </c>
      <c r="F762" s="26">
        <v>675.87</v>
      </c>
      <c r="G762" s="27">
        <f t="shared" si="26"/>
        <v>0.99998520447416706</v>
      </c>
    </row>
    <row r="763" spans="1:7" ht="25.5" x14ac:dyDescent="0.2">
      <c r="A763" s="4" t="s">
        <v>465</v>
      </c>
      <c r="B763" s="5" t="s">
        <v>466</v>
      </c>
      <c r="C763" s="4" t="s">
        <v>9</v>
      </c>
      <c r="D763" s="5" t="s">
        <v>10</v>
      </c>
      <c r="E763" s="7">
        <v>584.34</v>
      </c>
      <c r="F763" s="7">
        <v>566.23</v>
      </c>
      <c r="G763" s="9">
        <f t="shared" si="26"/>
        <v>0.96900776944929323</v>
      </c>
    </row>
    <row r="764" spans="1:7" ht="25.5" x14ac:dyDescent="0.2">
      <c r="A764" s="4" t="s">
        <v>467</v>
      </c>
      <c r="B764" s="5" t="s">
        <v>468</v>
      </c>
      <c r="C764" s="4"/>
      <c r="D764" s="5"/>
      <c r="E764" s="7">
        <f>SUM(E765:E766)</f>
        <v>5688.89</v>
      </c>
      <c r="F764" s="7">
        <f>SUM(F765:F766)</f>
        <v>5462.06</v>
      </c>
      <c r="G764" s="9">
        <f t="shared" si="26"/>
        <v>0.9601275468500885</v>
      </c>
    </row>
    <row r="765" spans="1:7" ht="25.5" hidden="1" x14ac:dyDescent="0.2">
      <c r="A765" s="24" t="s">
        <v>467</v>
      </c>
      <c r="B765" s="25" t="s">
        <v>468</v>
      </c>
      <c r="C765" s="24" t="s">
        <v>13</v>
      </c>
      <c r="D765" s="25" t="s">
        <v>14</v>
      </c>
      <c r="E765" s="26">
        <v>30</v>
      </c>
      <c r="F765" s="26">
        <v>30</v>
      </c>
      <c r="G765" s="27">
        <f t="shared" si="26"/>
        <v>1</v>
      </c>
    </row>
    <row r="766" spans="1:7" ht="25.5" hidden="1" x14ac:dyDescent="0.2">
      <c r="A766" s="24" t="s">
        <v>467</v>
      </c>
      <c r="B766" s="25" t="s">
        <v>468</v>
      </c>
      <c r="C766" s="24" t="s">
        <v>15</v>
      </c>
      <c r="D766" s="25" t="s">
        <v>16</v>
      </c>
      <c r="E766" s="26">
        <v>5658.89</v>
      </c>
      <c r="F766" s="26">
        <v>5432.06</v>
      </c>
      <c r="G766" s="27">
        <f t="shared" si="26"/>
        <v>0.95991616730489548</v>
      </c>
    </row>
    <row r="767" spans="1:7" ht="76.5" x14ac:dyDescent="0.2">
      <c r="A767" s="4" t="s">
        <v>469</v>
      </c>
      <c r="B767" s="5" t="s">
        <v>470</v>
      </c>
      <c r="C767" s="4" t="s">
        <v>15</v>
      </c>
      <c r="D767" s="5" t="s">
        <v>16</v>
      </c>
      <c r="E767" s="7">
        <v>1533.23</v>
      </c>
      <c r="F767" s="7">
        <v>1533.23</v>
      </c>
      <c r="G767" s="9">
        <f t="shared" si="26"/>
        <v>1</v>
      </c>
    </row>
    <row r="768" spans="1:7" ht="38.25" x14ac:dyDescent="0.2">
      <c r="A768" s="4" t="s">
        <v>471</v>
      </c>
      <c r="B768" s="5" t="s">
        <v>472</v>
      </c>
      <c r="C768" s="4" t="s">
        <v>15</v>
      </c>
      <c r="D768" s="5" t="s">
        <v>16</v>
      </c>
      <c r="E768" s="7">
        <v>477.99</v>
      </c>
      <c r="F768" s="7">
        <v>477.99</v>
      </c>
      <c r="G768" s="9">
        <f t="shared" si="26"/>
        <v>1</v>
      </c>
    </row>
    <row r="769" spans="1:7" ht="38.25" x14ac:dyDescent="0.2">
      <c r="A769" s="4" t="s">
        <v>473</v>
      </c>
      <c r="B769" s="5" t="s">
        <v>474</v>
      </c>
      <c r="C769" s="4" t="s">
        <v>101</v>
      </c>
      <c r="D769" s="5" t="s">
        <v>102</v>
      </c>
      <c r="E769" s="7">
        <v>256.8</v>
      </c>
      <c r="F769" s="7">
        <v>256.8</v>
      </c>
      <c r="G769" s="9">
        <f t="shared" si="26"/>
        <v>1</v>
      </c>
    </row>
    <row r="770" spans="1:7" ht="51" x14ac:dyDescent="0.2">
      <c r="A770" s="4" t="s">
        <v>475</v>
      </c>
      <c r="B770" s="5" t="s">
        <v>476</v>
      </c>
      <c r="C770" s="4" t="s">
        <v>60</v>
      </c>
      <c r="D770" s="5" t="s">
        <v>61</v>
      </c>
      <c r="E770" s="7">
        <v>4748.04</v>
      </c>
      <c r="F770" s="7">
        <v>4748.04</v>
      </c>
      <c r="G770" s="9">
        <f t="shared" si="26"/>
        <v>1</v>
      </c>
    </row>
    <row r="771" spans="1:7" ht="76.5" x14ac:dyDescent="0.2">
      <c r="A771" s="4" t="s">
        <v>477</v>
      </c>
      <c r="B771" s="5" t="s">
        <v>478</v>
      </c>
      <c r="C771" s="4" t="s">
        <v>13</v>
      </c>
      <c r="D771" s="5" t="s">
        <v>14</v>
      </c>
      <c r="E771" s="7">
        <v>10325.09</v>
      </c>
      <c r="F771" s="7">
        <v>10213.25</v>
      </c>
      <c r="G771" s="9">
        <f t="shared" si="26"/>
        <v>0.98916813315912988</v>
      </c>
    </row>
    <row r="772" spans="1:7" ht="38.25" x14ac:dyDescent="0.2">
      <c r="A772" s="4" t="s">
        <v>479</v>
      </c>
      <c r="B772" s="5" t="s">
        <v>480</v>
      </c>
      <c r="C772" s="4" t="s">
        <v>15</v>
      </c>
      <c r="D772" s="5" t="s">
        <v>16</v>
      </c>
      <c r="E772" s="7">
        <v>477.59</v>
      </c>
      <c r="F772" s="7">
        <v>476.39</v>
      </c>
      <c r="G772" s="9">
        <f t="shared" si="26"/>
        <v>0.99748738457672903</v>
      </c>
    </row>
    <row r="773" spans="1:7" ht="63.75" x14ac:dyDescent="0.2">
      <c r="A773" s="4" t="s">
        <v>481</v>
      </c>
      <c r="B773" s="5" t="s">
        <v>482</v>
      </c>
      <c r="C773" s="4"/>
      <c r="D773" s="5"/>
      <c r="E773" s="7">
        <f>SUM(E774:E777)</f>
        <v>16351.199999999999</v>
      </c>
      <c r="F773" s="7">
        <f>SUM(F774:F777)</f>
        <v>16268.42</v>
      </c>
      <c r="G773" s="9">
        <f t="shared" si="26"/>
        <v>0.99493737462693876</v>
      </c>
    </row>
    <row r="774" spans="1:7" ht="63.75" hidden="1" x14ac:dyDescent="0.2">
      <c r="A774" s="24" t="s">
        <v>481</v>
      </c>
      <c r="B774" s="25" t="s">
        <v>482</v>
      </c>
      <c r="C774" s="24" t="s">
        <v>31</v>
      </c>
      <c r="D774" s="25" t="s">
        <v>10</v>
      </c>
      <c r="E774" s="26">
        <v>4129.6000000000004</v>
      </c>
      <c r="F774" s="26">
        <v>4129.57</v>
      </c>
      <c r="G774" s="27">
        <f t="shared" si="26"/>
        <v>0.99999273537388589</v>
      </c>
    </row>
    <row r="775" spans="1:7" ht="63.75" hidden="1" x14ac:dyDescent="0.2">
      <c r="A775" s="24" t="s">
        <v>481</v>
      </c>
      <c r="B775" s="25" t="s">
        <v>482</v>
      </c>
      <c r="C775" s="24" t="s">
        <v>13</v>
      </c>
      <c r="D775" s="25" t="s">
        <v>14</v>
      </c>
      <c r="E775" s="26">
        <v>247.26</v>
      </c>
      <c r="F775" s="26">
        <v>191.61</v>
      </c>
      <c r="G775" s="27">
        <f t="shared" si="26"/>
        <v>0.77493326862412049</v>
      </c>
    </row>
    <row r="776" spans="1:7" ht="63.75" hidden="1" x14ac:dyDescent="0.2">
      <c r="A776" s="24" t="s">
        <v>481</v>
      </c>
      <c r="B776" s="25" t="s">
        <v>482</v>
      </c>
      <c r="C776" s="24" t="s">
        <v>15</v>
      </c>
      <c r="D776" s="25" t="s">
        <v>16</v>
      </c>
      <c r="E776" s="26">
        <v>11244.96</v>
      </c>
      <c r="F776" s="26">
        <v>11217.96</v>
      </c>
      <c r="G776" s="27">
        <f t="shared" si="26"/>
        <v>0.99759892431809449</v>
      </c>
    </row>
    <row r="777" spans="1:7" ht="63.75" hidden="1" x14ac:dyDescent="0.2">
      <c r="A777" s="24" t="s">
        <v>481</v>
      </c>
      <c r="B777" s="25" t="s">
        <v>482</v>
      </c>
      <c r="C777" s="24" t="s">
        <v>17</v>
      </c>
      <c r="D777" s="25" t="s">
        <v>18</v>
      </c>
      <c r="E777" s="26">
        <v>729.38</v>
      </c>
      <c r="F777" s="26">
        <v>729.28</v>
      </c>
      <c r="G777" s="27">
        <f t="shared" si="26"/>
        <v>0.99986289725520305</v>
      </c>
    </row>
    <row r="778" spans="1:7" ht="51" x14ac:dyDescent="0.2">
      <c r="A778" s="4" t="s">
        <v>483</v>
      </c>
      <c r="B778" s="5" t="s">
        <v>484</v>
      </c>
      <c r="C778" s="4" t="s">
        <v>46</v>
      </c>
      <c r="D778" s="5" t="s">
        <v>47</v>
      </c>
      <c r="E778" s="7">
        <v>1794.1</v>
      </c>
      <c r="F778" s="7">
        <v>1794.1</v>
      </c>
      <c r="G778" s="9">
        <f t="shared" si="26"/>
        <v>1</v>
      </c>
    </row>
    <row r="779" spans="1:7" ht="38.25" x14ac:dyDescent="0.2">
      <c r="A779" s="4" t="s">
        <v>440</v>
      </c>
      <c r="B779" s="5" t="s">
        <v>441</v>
      </c>
      <c r="C779" s="4"/>
      <c r="D779" s="5"/>
      <c r="E779" s="7">
        <f>SUM(E780:E781)</f>
        <v>42.7</v>
      </c>
      <c r="F779" s="7">
        <f>SUM(F780:F781)</f>
        <v>0</v>
      </c>
      <c r="G779" s="9">
        <f t="shared" si="26"/>
        <v>0</v>
      </c>
    </row>
    <row r="780" spans="1:7" ht="38.25" hidden="1" x14ac:dyDescent="0.2">
      <c r="A780" s="24" t="s">
        <v>440</v>
      </c>
      <c r="B780" s="25" t="s">
        <v>441</v>
      </c>
      <c r="C780" s="24" t="s">
        <v>11</v>
      </c>
      <c r="D780" s="25" t="s">
        <v>12</v>
      </c>
      <c r="E780" s="26">
        <v>7.1</v>
      </c>
      <c r="F780" s="26">
        <v>0</v>
      </c>
      <c r="G780" s="27">
        <f t="shared" si="26"/>
        <v>0</v>
      </c>
    </row>
    <row r="781" spans="1:7" ht="38.25" hidden="1" x14ac:dyDescent="0.2">
      <c r="A781" s="24" t="s">
        <v>440</v>
      </c>
      <c r="B781" s="25" t="s">
        <v>441</v>
      </c>
      <c r="C781" s="24" t="s">
        <v>15</v>
      </c>
      <c r="D781" s="25" t="s">
        <v>16</v>
      </c>
      <c r="E781" s="26">
        <v>35.6</v>
      </c>
      <c r="F781" s="29">
        <v>0</v>
      </c>
      <c r="G781" s="27">
        <f t="shared" si="26"/>
        <v>0</v>
      </c>
    </row>
    <row r="782" spans="1:7" ht="76.5" x14ac:dyDescent="0.2">
      <c r="A782" s="4" t="s">
        <v>103</v>
      </c>
      <c r="B782" s="5" t="s">
        <v>104</v>
      </c>
      <c r="C782" s="4" t="s">
        <v>15</v>
      </c>
      <c r="D782" s="5" t="s">
        <v>16</v>
      </c>
      <c r="E782" s="7">
        <v>247.12</v>
      </c>
      <c r="F782" s="7">
        <v>230.46</v>
      </c>
      <c r="G782" s="9">
        <f t="shared" si="26"/>
        <v>0.93258336031078015</v>
      </c>
    </row>
    <row r="783" spans="1:7" x14ac:dyDescent="0.2">
      <c r="A783" s="4"/>
      <c r="B783" s="11" t="s">
        <v>545</v>
      </c>
      <c r="C783" s="4"/>
      <c r="D783" s="5"/>
      <c r="E783" s="30">
        <f>E784</f>
        <v>4840</v>
      </c>
      <c r="F783" s="30">
        <f>F784</f>
        <v>4840</v>
      </c>
      <c r="G783" s="17">
        <f t="shared" si="26"/>
        <v>1</v>
      </c>
    </row>
    <row r="784" spans="1:7" ht="63.75" x14ac:dyDescent="0.2">
      <c r="A784" s="18" t="s">
        <v>481</v>
      </c>
      <c r="B784" s="19" t="s">
        <v>482</v>
      </c>
      <c r="C784" s="18" t="s">
        <v>33</v>
      </c>
      <c r="D784" s="19" t="s">
        <v>34</v>
      </c>
      <c r="E784" s="20">
        <v>4840</v>
      </c>
      <c r="F784" s="20">
        <v>4840</v>
      </c>
      <c r="G784" s="9">
        <f>F784/E784</f>
        <v>1</v>
      </c>
    </row>
    <row r="785" spans="1:7" ht="25.5" x14ac:dyDescent="0.2">
      <c r="A785" s="4"/>
      <c r="B785" s="11" t="s">
        <v>546</v>
      </c>
      <c r="C785" s="4"/>
      <c r="D785" s="5"/>
      <c r="E785" s="30">
        <f>E786+E789</f>
        <v>299.95</v>
      </c>
      <c r="F785" s="30">
        <f>F786+F789</f>
        <v>276.02</v>
      </c>
      <c r="G785" s="17">
        <f t="shared" ref="G785:G792" si="27">F785/E785</f>
        <v>0.92022003667277874</v>
      </c>
    </row>
    <row r="786" spans="1:7" ht="25.5" x14ac:dyDescent="0.2">
      <c r="A786" s="4" t="s">
        <v>188</v>
      </c>
      <c r="B786" s="5" t="s">
        <v>189</v>
      </c>
      <c r="C786" s="4"/>
      <c r="D786" s="5"/>
      <c r="E786" s="7">
        <f>SUM(E787:E788)</f>
        <v>173.2</v>
      </c>
      <c r="F786" s="7">
        <f>SUM(F787:F788)</f>
        <v>158.06</v>
      </c>
      <c r="G786" s="9">
        <f t="shared" si="27"/>
        <v>0.91258660508083145</v>
      </c>
    </row>
    <row r="787" spans="1:7" ht="25.5" hidden="1" x14ac:dyDescent="0.2">
      <c r="A787" s="24" t="s">
        <v>188</v>
      </c>
      <c r="B787" s="25" t="s">
        <v>189</v>
      </c>
      <c r="C787" s="24" t="s">
        <v>9</v>
      </c>
      <c r="D787" s="25" t="s">
        <v>10</v>
      </c>
      <c r="E787" s="26">
        <v>167.22</v>
      </c>
      <c r="F787" s="26">
        <v>158.06</v>
      </c>
      <c r="G787" s="27">
        <f t="shared" si="27"/>
        <v>0.94522186341346726</v>
      </c>
    </row>
    <row r="788" spans="1:7" ht="25.5" hidden="1" x14ac:dyDescent="0.2">
      <c r="A788" s="24" t="s">
        <v>188</v>
      </c>
      <c r="B788" s="25" t="s">
        <v>189</v>
      </c>
      <c r="C788" s="24" t="s">
        <v>13</v>
      </c>
      <c r="D788" s="25" t="s">
        <v>14</v>
      </c>
      <c r="E788" s="26">
        <v>5.98</v>
      </c>
      <c r="F788" s="26">
        <v>0</v>
      </c>
      <c r="G788" s="27">
        <f t="shared" si="27"/>
        <v>0</v>
      </c>
    </row>
    <row r="789" spans="1:7" ht="38.25" x14ac:dyDescent="0.2">
      <c r="A789" s="4" t="s">
        <v>190</v>
      </c>
      <c r="B789" s="5" t="s">
        <v>191</v>
      </c>
      <c r="C789" s="4"/>
      <c r="D789" s="5"/>
      <c r="E789" s="7">
        <f>SUM(E790:E791)</f>
        <v>126.75</v>
      </c>
      <c r="F789" s="7">
        <f>SUM(F790:F791)</f>
        <v>117.96000000000001</v>
      </c>
      <c r="G789" s="9">
        <f t="shared" si="27"/>
        <v>0.93065088757396452</v>
      </c>
    </row>
    <row r="790" spans="1:7" ht="38.25" hidden="1" x14ac:dyDescent="0.2">
      <c r="A790" s="24" t="s">
        <v>190</v>
      </c>
      <c r="B790" s="25" t="s">
        <v>191</v>
      </c>
      <c r="C790" s="24" t="s">
        <v>9</v>
      </c>
      <c r="D790" s="25" t="s">
        <v>10</v>
      </c>
      <c r="E790" s="26">
        <v>126.57</v>
      </c>
      <c r="F790" s="26">
        <v>117.79</v>
      </c>
      <c r="G790" s="27">
        <f t="shared" si="27"/>
        <v>0.93063127123330969</v>
      </c>
    </row>
    <row r="791" spans="1:7" ht="38.25" hidden="1" x14ac:dyDescent="0.2">
      <c r="A791" s="24" t="s">
        <v>190</v>
      </c>
      <c r="B791" s="25" t="s">
        <v>191</v>
      </c>
      <c r="C791" s="24" t="s">
        <v>11</v>
      </c>
      <c r="D791" s="25" t="s">
        <v>12</v>
      </c>
      <c r="E791" s="26">
        <v>0.18</v>
      </c>
      <c r="F791" s="26">
        <v>0.17</v>
      </c>
      <c r="G791" s="27">
        <f t="shared" si="27"/>
        <v>0.94444444444444453</v>
      </c>
    </row>
    <row r="792" spans="1:7" s="10" customFormat="1" ht="25.5" x14ac:dyDescent="0.2">
      <c r="A792" s="31" t="s">
        <v>1</v>
      </c>
      <c r="B792" s="32" t="s">
        <v>485</v>
      </c>
      <c r="C792" s="31" t="s">
        <v>1</v>
      </c>
      <c r="D792" s="32" t="s">
        <v>1</v>
      </c>
      <c r="E792" s="33">
        <f>E796+E802+E807+E808+E811+E812+E815+E818+E819+E823+E824+E826+E828</f>
        <v>175653.14</v>
      </c>
      <c r="F792" s="33">
        <f>F796+F802+F807+F808+F811+F812+F815+F818+F819+F823+F824+F826+F828</f>
        <v>158810.14000000001</v>
      </c>
      <c r="G792" s="34">
        <f t="shared" si="27"/>
        <v>0.90411216104648062</v>
      </c>
    </row>
    <row r="793" spans="1:7" s="13" customFormat="1" ht="25.5" x14ac:dyDescent="0.2">
      <c r="A793" s="12"/>
      <c r="B793" s="14" t="s">
        <v>542</v>
      </c>
      <c r="C793" s="12"/>
      <c r="D793" s="14"/>
      <c r="E793" s="15">
        <f>E795+E825</f>
        <v>172573.14</v>
      </c>
      <c r="F793" s="16">
        <f>F795+F825</f>
        <v>158810.14000000001</v>
      </c>
      <c r="G793" s="17">
        <f t="shared" ref="G793:G825" si="28">F793/E793</f>
        <v>0.92024830747125541</v>
      </c>
    </row>
    <row r="794" spans="1:7" s="13" customFormat="1" x14ac:dyDescent="0.2">
      <c r="A794" s="12"/>
      <c r="B794" s="14" t="s">
        <v>543</v>
      </c>
      <c r="C794" s="12"/>
      <c r="D794" s="14"/>
      <c r="E794" s="15"/>
      <c r="F794" s="16"/>
      <c r="G794" s="17"/>
    </row>
    <row r="795" spans="1:7" s="13" customFormat="1" x14ac:dyDescent="0.2">
      <c r="A795" s="12"/>
      <c r="B795" s="14" t="s">
        <v>544</v>
      </c>
      <c r="C795" s="12"/>
      <c r="D795" s="14"/>
      <c r="E795" s="15">
        <f>E796+E802+E807+E808+E811+E812+E815+E818+E819+E823+E824</f>
        <v>160708.40000000002</v>
      </c>
      <c r="F795" s="15">
        <f>F796+F802+F807+F808+F811+F812+F815+F818+F819+F823+F824</f>
        <v>146945.40000000002</v>
      </c>
      <c r="G795" s="17">
        <f t="shared" si="28"/>
        <v>0.91436041924379807</v>
      </c>
    </row>
    <row r="796" spans="1:7" s="13" customFormat="1" ht="25.5" x14ac:dyDescent="0.2">
      <c r="A796" s="4" t="s">
        <v>7</v>
      </c>
      <c r="B796" s="19" t="s">
        <v>550</v>
      </c>
      <c r="C796" s="12"/>
      <c r="D796" s="14"/>
      <c r="E796" s="20">
        <f>SUM(E797:E801)</f>
        <v>1751.9099999999999</v>
      </c>
      <c r="F796" s="23">
        <f>SUM(F797:F801)</f>
        <v>1546.21</v>
      </c>
      <c r="G796" s="9">
        <f t="shared" si="28"/>
        <v>0.88258529262347962</v>
      </c>
    </row>
    <row r="797" spans="1:7" ht="25.5" hidden="1" x14ac:dyDescent="0.2">
      <c r="A797" s="24" t="s">
        <v>7</v>
      </c>
      <c r="B797" s="25" t="s">
        <v>8</v>
      </c>
      <c r="C797" s="24" t="s">
        <v>9</v>
      </c>
      <c r="D797" s="25" t="s">
        <v>10</v>
      </c>
      <c r="E797" s="26">
        <v>1615.25</v>
      </c>
      <c r="F797" s="26">
        <v>1440.6</v>
      </c>
      <c r="G797" s="27">
        <f t="shared" si="28"/>
        <v>0.89187432286023827</v>
      </c>
    </row>
    <row r="798" spans="1:7" ht="25.5" hidden="1" x14ac:dyDescent="0.2">
      <c r="A798" s="24" t="s">
        <v>7</v>
      </c>
      <c r="B798" s="25" t="s">
        <v>8</v>
      </c>
      <c r="C798" s="24" t="s">
        <v>11</v>
      </c>
      <c r="D798" s="25" t="s">
        <v>12</v>
      </c>
      <c r="E798" s="26">
        <v>0.18</v>
      </c>
      <c r="F798" s="26">
        <v>0.03</v>
      </c>
      <c r="G798" s="27">
        <f t="shared" si="28"/>
        <v>0.16666666666666666</v>
      </c>
    </row>
    <row r="799" spans="1:7" ht="25.5" hidden="1" x14ac:dyDescent="0.2">
      <c r="A799" s="24" t="s">
        <v>7</v>
      </c>
      <c r="B799" s="25" t="s">
        <v>8</v>
      </c>
      <c r="C799" s="24" t="s">
        <v>13</v>
      </c>
      <c r="D799" s="25" t="s">
        <v>14</v>
      </c>
      <c r="E799" s="26">
        <v>88.63</v>
      </c>
      <c r="F799" s="26">
        <v>87.16</v>
      </c>
      <c r="G799" s="27">
        <f t="shared" si="28"/>
        <v>0.98341419383955775</v>
      </c>
    </row>
    <row r="800" spans="1:7" ht="25.5" hidden="1" x14ac:dyDescent="0.2">
      <c r="A800" s="24" t="s">
        <v>7</v>
      </c>
      <c r="B800" s="25" t="s">
        <v>8</v>
      </c>
      <c r="C800" s="24" t="s">
        <v>15</v>
      </c>
      <c r="D800" s="25" t="s">
        <v>16</v>
      </c>
      <c r="E800" s="26">
        <v>46.57</v>
      </c>
      <c r="F800" s="26">
        <v>18.14</v>
      </c>
      <c r="G800" s="27">
        <f t="shared" si="28"/>
        <v>0.38952115095555079</v>
      </c>
    </row>
    <row r="801" spans="1:7" ht="25.5" hidden="1" x14ac:dyDescent="0.2">
      <c r="A801" s="24" t="s">
        <v>7</v>
      </c>
      <c r="B801" s="25" t="s">
        <v>8</v>
      </c>
      <c r="C801" s="24" t="s">
        <v>17</v>
      </c>
      <c r="D801" s="25" t="s">
        <v>18</v>
      </c>
      <c r="E801" s="26">
        <v>1.28</v>
      </c>
      <c r="F801" s="26">
        <v>0.28000000000000003</v>
      </c>
      <c r="G801" s="27">
        <f t="shared" si="28"/>
        <v>0.21875000000000003</v>
      </c>
    </row>
    <row r="802" spans="1:7" ht="38.25" x14ac:dyDescent="0.2">
      <c r="A802" s="4" t="s">
        <v>73</v>
      </c>
      <c r="B802" s="5" t="s">
        <v>74</v>
      </c>
      <c r="C802" s="4"/>
      <c r="D802" s="5"/>
      <c r="E802" s="7">
        <f>SUM(E803:E806)</f>
        <v>125564.4</v>
      </c>
      <c r="F802" s="7">
        <f>SUM(F803:F806)</f>
        <v>125475.70000000001</v>
      </c>
      <c r="G802" s="9">
        <f t="shared" si="28"/>
        <v>0.99929358958430903</v>
      </c>
    </row>
    <row r="803" spans="1:7" ht="51" hidden="1" x14ac:dyDescent="0.2">
      <c r="A803" s="24" t="s">
        <v>73</v>
      </c>
      <c r="B803" s="25" t="s">
        <v>74</v>
      </c>
      <c r="C803" s="24" t="s">
        <v>46</v>
      </c>
      <c r="D803" s="25" t="s">
        <v>47</v>
      </c>
      <c r="E803" s="26">
        <v>33231.440000000002</v>
      </c>
      <c r="F803" s="26">
        <v>33231.440000000002</v>
      </c>
      <c r="G803" s="27">
        <f t="shared" si="28"/>
        <v>1</v>
      </c>
    </row>
    <row r="804" spans="1:7" ht="38.25" hidden="1" x14ac:dyDescent="0.2">
      <c r="A804" s="24" t="s">
        <v>73</v>
      </c>
      <c r="B804" s="25" t="s">
        <v>74</v>
      </c>
      <c r="C804" s="24" t="s">
        <v>70</v>
      </c>
      <c r="D804" s="25" t="s">
        <v>71</v>
      </c>
      <c r="E804" s="26">
        <v>5264.17</v>
      </c>
      <c r="F804" s="26">
        <v>5264.16</v>
      </c>
      <c r="G804" s="27">
        <f t="shared" si="28"/>
        <v>0.99999810036529968</v>
      </c>
    </row>
    <row r="805" spans="1:7" ht="51" hidden="1" x14ac:dyDescent="0.2">
      <c r="A805" s="24" t="s">
        <v>73</v>
      </c>
      <c r="B805" s="25" t="s">
        <v>74</v>
      </c>
      <c r="C805" s="24" t="s">
        <v>66</v>
      </c>
      <c r="D805" s="25" t="s">
        <v>67</v>
      </c>
      <c r="E805" s="26">
        <v>68931.649999999994</v>
      </c>
      <c r="F805" s="26">
        <v>68931.33</v>
      </c>
      <c r="G805" s="27">
        <f t="shared" si="28"/>
        <v>0.99999535772029258</v>
      </c>
    </row>
    <row r="806" spans="1:7" ht="38.25" hidden="1" x14ac:dyDescent="0.2">
      <c r="A806" s="24" t="s">
        <v>73</v>
      </c>
      <c r="B806" s="25" t="s">
        <v>74</v>
      </c>
      <c r="C806" s="24" t="s">
        <v>75</v>
      </c>
      <c r="D806" s="25" t="s">
        <v>76</v>
      </c>
      <c r="E806" s="26">
        <v>18137.14</v>
      </c>
      <c r="F806" s="26">
        <v>18048.77</v>
      </c>
      <c r="G806" s="27">
        <f t="shared" si="28"/>
        <v>0.99512767724128504</v>
      </c>
    </row>
    <row r="807" spans="1:7" ht="51" x14ac:dyDescent="0.2">
      <c r="A807" s="4" t="s">
        <v>77</v>
      </c>
      <c r="B807" s="5" t="s">
        <v>78</v>
      </c>
      <c r="C807" s="4" t="s">
        <v>60</v>
      </c>
      <c r="D807" s="5" t="s">
        <v>61</v>
      </c>
      <c r="E807" s="7">
        <v>159.30000000000001</v>
      </c>
      <c r="F807" s="7">
        <v>72.91</v>
      </c>
      <c r="G807" s="9">
        <f t="shared" si="28"/>
        <v>0.45768989328311355</v>
      </c>
    </row>
    <row r="808" spans="1:7" ht="63.75" x14ac:dyDescent="0.2">
      <c r="A808" s="4" t="s">
        <v>486</v>
      </c>
      <c r="B808" s="5" t="s">
        <v>80</v>
      </c>
      <c r="C808" s="4"/>
      <c r="D808" s="5"/>
      <c r="E808" s="7">
        <f>SUM(E809:E810)</f>
        <v>3547.26</v>
      </c>
      <c r="F808" s="7">
        <f>SUM(F809:F810)</f>
        <v>3539.6400000000003</v>
      </c>
      <c r="G808" s="9">
        <f t="shared" si="28"/>
        <v>0.99785186312816088</v>
      </c>
    </row>
    <row r="809" spans="1:7" ht="63.75" hidden="1" x14ac:dyDescent="0.2">
      <c r="A809" s="24" t="s">
        <v>486</v>
      </c>
      <c r="B809" s="25" t="s">
        <v>80</v>
      </c>
      <c r="C809" s="24" t="s">
        <v>66</v>
      </c>
      <c r="D809" s="25" t="s">
        <v>67</v>
      </c>
      <c r="E809" s="26">
        <v>3240.76</v>
      </c>
      <c r="F809" s="26">
        <v>3240.76</v>
      </c>
      <c r="G809" s="27">
        <f t="shared" si="28"/>
        <v>1</v>
      </c>
    </row>
    <row r="810" spans="1:7" ht="63.75" hidden="1" x14ac:dyDescent="0.2">
      <c r="A810" s="24" t="s">
        <v>486</v>
      </c>
      <c r="B810" s="25" t="s">
        <v>80</v>
      </c>
      <c r="C810" s="24" t="s">
        <v>75</v>
      </c>
      <c r="D810" s="25" t="s">
        <v>76</v>
      </c>
      <c r="E810" s="26">
        <v>306.5</v>
      </c>
      <c r="F810" s="26">
        <v>298.88</v>
      </c>
      <c r="G810" s="27">
        <f t="shared" si="28"/>
        <v>0.97513866231647628</v>
      </c>
    </row>
    <row r="811" spans="1:7" ht="25.5" x14ac:dyDescent="0.2">
      <c r="A811" s="4" t="s">
        <v>81</v>
      </c>
      <c r="B811" s="5" t="s">
        <v>82</v>
      </c>
      <c r="C811" s="4" t="s">
        <v>60</v>
      </c>
      <c r="D811" s="5" t="s">
        <v>61</v>
      </c>
      <c r="E811" s="7">
        <v>1294.17</v>
      </c>
      <c r="F811" s="7">
        <v>586.64</v>
      </c>
      <c r="G811" s="9">
        <f t="shared" si="28"/>
        <v>0.45329438945424477</v>
      </c>
    </row>
    <row r="812" spans="1:7" ht="25.5" x14ac:dyDescent="0.2">
      <c r="A812" s="4" t="s">
        <v>85</v>
      </c>
      <c r="B812" s="5" t="s">
        <v>86</v>
      </c>
      <c r="C812" s="4"/>
      <c r="D812" s="5"/>
      <c r="E812" s="7">
        <f>SUM(E813:E814)</f>
        <v>310</v>
      </c>
      <c r="F812" s="7">
        <f>SUM(F813:F814)</f>
        <v>60</v>
      </c>
      <c r="G812" s="9">
        <f t="shared" si="28"/>
        <v>0.19354838709677419</v>
      </c>
    </row>
    <row r="813" spans="1:7" ht="25.5" hidden="1" x14ac:dyDescent="0.2">
      <c r="A813" s="24" t="s">
        <v>85</v>
      </c>
      <c r="B813" s="25" t="s">
        <v>86</v>
      </c>
      <c r="C813" s="24" t="s">
        <v>70</v>
      </c>
      <c r="D813" s="25" t="s">
        <v>71</v>
      </c>
      <c r="E813" s="26">
        <v>250</v>
      </c>
      <c r="F813" s="26">
        <v>0</v>
      </c>
      <c r="G813" s="27">
        <f t="shared" si="28"/>
        <v>0</v>
      </c>
    </row>
    <row r="814" spans="1:7" ht="25.5" hidden="1" x14ac:dyDescent="0.2">
      <c r="A814" s="24" t="s">
        <v>85</v>
      </c>
      <c r="B814" s="25" t="s">
        <v>86</v>
      </c>
      <c r="C814" s="24" t="s">
        <v>75</v>
      </c>
      <c r="D814" s="25" t="s">
        <v>76</v>
      </c>
      <c r="E814" s="26">
        <v>60</v>
      </c>
      <c r="F814" s="26">
        <v>60</v>
      </c>
      <c r="G814" s="27">
        <f t="shared" si="28"/>
        <v>1</v>
      </c>
    </row>
    <row r="815" spans="1:7" ht="38.25" x14ac:dyDescent="0.2">
      <c r="A815" s="4" t="s">
        <v>489</v>
      </c>
      <c r="B815" s="5" t="s">
        <v>490</v>
      </c>
      <c r="C815" s="4"/>
      <c r="D815" s="5"/>
      <c r="E815" s="7">
        <f>SUM(E816:E817)</f>
        <v>2720.9</v>
      </c>
      <c r="F815" s="7">
        <f>SUM(F816:F817)</f>
        <v>2720.9</v>
      </c>
      <c r="G815" s="9">
        <f t="shared" si="28"/>
        <v>1</v>
      </c>
    </row>
    <row r="816" spans="1:7" ht="38.25" hidden="1" x14ac:dyDescent="0.2">
      <c r="A816" s="24" t="s">
        <v>489</v>
      </c>
      <c r="B816" s="25" t="s">
        <v>490</v>
      </c>
      <c r="C816" s="24" t="s">
        <v>70</v>
      </c>
      <c r="D816" s="25" t="s">
        <v>71</v>
      </c>
      <c r="E816" s="26">
        <v>2220.9</v>
      </c>
      <c r="F816" s="26">
        <v>2220.9</v>
      </c>
      <c r="G816" s="27">
        <f t="shared" si="28"/>
        <v>1</v>
      </c>
    </row>
    <row r="817" spans="1:7" ht="38.25" hidden="1" x14ac:dyDescent="0.2">
      <c r="A817" s="24" t="s">
        <v>489</v>
      </c>
      <c r="B817" s="25" t="s">
        <v>490</v>
      </c>
      <c r="C817" s="24" t="s">
        <v>75</v>
      </c>
      <c r="D817" s="25" t="s">
        <v>76</v>
      </c>
      <c r="E817" s="26">
        <v>500</v>
      </c>
      <c r="F817" s="26">
        <v>500</v>
      </c>
      <c r="G817" s="27">
        <f t="shared" si="28"/>
        <v>1</v>
      </c>
    </row>
    <row r="818" spans="1:7" ht="38.25" x14ac:dyDescent="0.2">
      <c r="A818" s="4" t="s">
        <v>491</v>
      </c>
      <c r="B818" s="5" t="s">
        <v>492</v>
      </c>
      <c r="C818" s="4" t="s">
        <v>75</v>
      </c>
      <c r="D818" s="5" t="s">
        <v>76</v>
      </c>
      <c r="E818" s="7">
        <v>61.07</v>
      </c>
      <c r="F818" s="7">
        <v>0</v>
      </c>
      <c r="G818" s="9">
        <f t="shared" si="28"/>
        <v>0</v>
      </c>
    </row>
    <row r="819" spans="1:7" ht="38.25" x14ac:dyDescent="0.2">
      <c r="A819" s="4" t="s">
        <v>212</v>
      </c>
      <c r="B819" s="5" t="s">
        <v>213</v>
      </c>
      <c r="C819" s="4"/>
      <c r="D819" s="5"/>
      <c r="E819" s="7">
        <f>SUM(E820:E822)</f>
        <v>24629.89</v>
      </c>
      <c r="F819" s="7">
        <f>SUM(F820:F822)</f>
        <v>12273.900000000001</v>
      </c>
      <c r="G819" s="9">
        <f t="shared" si="28"/>
        <v>0.49833352889517579</v>
      </c>
    </row>
    <row r="820" spans="1:7" ht="38.25" hidden="1" x14ac:dyDescent="0.2">
      <c r="A820" s="24" t="s">
        <v>212</v>
      </c>
      <c r="B820" s="25" t="s">
        <v>213</v>
      </c>
      <c r="C820" s="24" t="s">
        <v>15</v>
      </c>
      <c r="D820" s="25" t="s">
        <v>16</v>
      </c>
      <c r="E820" s="26">
        <v>2797</v>
      </c>
      <c r="F820" s="26">
        <v>1347.51</v>
      </c>
      <c r="G820" s="27">
        <f t="shared" si="28"/>
        <v>0.48176975330711475</v>
      </c>
    </row>
    <row r="821" spans="1:7" ht="51" hidden="1" x14ac:dyDescent="0.2">
      <c r="A821" s="24" t="s">
        <v>212</v>
      </c>
      <c r="B821" s="25" t="s">
        <v>213</v>
      </c>
      <c r="C821" s="24" t="s">
        <v>66</v>
      </c>
      <c r="D821" s="25" t="s">
        <v>67</v>
      </c>
      <c r="E821" s="26">
        <v>1496.77</v>
      </c>
      <c r="F821" s="26">
        <v>1496.77</v>
      </c>
      <c r="G821" s="27">
        <f t="shared" si="28"/>
        <v>1</v>
      </c>
    </row>
    <row r="822" spans="1:7" ht="38.25" hidden="1" x14ac:dyDescent="0.2">
      <c r="A822" s="24" t="s">
        <v>212</v>
      </c>
      <c r="B822" s="25" t="s">
        <v>213</v>
      </c>
      <c r="C822" s="24" t="s">
        <v>75</v>
      </c>
      <c r="D822" s="25" t="s">
        <v>76</v>
      </c>
      <c r="E822" s="26">
        <v>20336.12</v>
      </c>
      <c r="F822" s="26">
        <v>9429.6200000000008</v>
      </c>
      <c r="G822" s="27">
        <f t="shared" si="28"/>
        <v>0.46368825518338802</v>
      </c>
    </row>
    <row r="823" spans="1:7" ht="76.5" x14ac:dyDescent="0.2">
      <c r="A823" s="4" t="s">
        <v>493</v>
      </c>
      <c r="B823" s="5" t="s">
        <v>494</v>
      </c>
      <c r="C823" s="4" t="s">
        <v>17</v>
      </c>
      <c r="D823" s="5" t="s">
        <v>18</v>
      </c>
      <c r="E823" s="7">
        <v>432.27</v>
      </c>
      <c r="F823" s="7">
        <v>432.27</v>
      </c>
      <c r="G823" s="9">
        <f t="shared" si="28"/>
        <v>1</v>
      </c>
    </row>
    <row r="824" spans="1:7" ht="76.5" x14ac:dyDescent="0.2">
      <c r="A824" s="4" t="s">
        <v>495</v>
      </c>
      <c r="B824" s="5" t="s">
        <v>496</v>
      </c>
      <c r="C824" s="4" t="s">
        <v>17</v>
      </c>
      <c r="D824" s="5" t="s">
        <v>18</v>
      </c>
      <c r="E824" s="7">
        <v>237.23</v>
      </c>
      <c r="F824" s="7">
        <v>237.23</v>
      </c>
      <c r="G824" s="9">
        <f t="shared" si="28"/>
        <v>1</v>
      </c>
    </row>
    <row r="825" spans="1:7" x14ac:dyDescent="0.2">
      <c r="A825" s="4"/>
      <c r="B825" s="11" t="s">
        <v>545</v>
      </c>
      <c r="C825" s="4"/>
      <c r="D825" s="5"/>
      <c r="E825" s="30">
        <f>E826</f>
        <v>11864.74</v>
      </c>
      <c r="F825" s="30">
        <f>F826</f>
        <v>11864.74</v>
      </c>
      <c r="G825" s="17">
        <f t="shared" si="28"/>
        <v>1</v>
      </c>
    </row>
    <row r="826" spans="1:7" ht="76.5" x14ac:dyDescent="0.2">
      <c r="A826" s="18" t="s">
        <v>493</v>
      </c>
      <c r="B826" s="19" t="s">
        <v>494</v>
      </c>
      <c r="C826" s="18" t="s">
        <v>108</v>
      </c>
      <c r="D826" s="19" t="s">
        <v>109</v>
      </c>
      <c r="E826" s="20">
        <v>11864.74</v>
      </c>
      <c r="F826" s="20">
        <v>11864.74</v>
      </c>
      <c r="G826" s="9">
        <f>F826/E826</f>
        <v>1</v>
      </c>
    </row>
    <row r="827" spans="1:7" ht="25.5" x14ac:dyDescent="0.2">
      <c r="A827" s="4"/>
      <c r="B827" s="11" t="s">
        <v>546</v>
      </c>
      <c r="C827" s="4"/>
      <c r="D827" s="5"/>
      <c r="E827" s="30">
        <f>E828</f>
        <v>3080</v>
      </c>
      <c r="F827" s="30">
        <f>F828</f>
        <v>0</v>
      </c>
      <c r="G827" s="17">
        <f>F827/E827</f>
        <v>0</v>
      </c>
    </row>
    <row r="828" spans="1:7" ht="76.5" x14ac:dyDescent="0.2">
      <c r="A828" s="4" t="s">
        <v>487</v>
      </c>
      <c r="B828" s="5" t="s">
        <v>488</v>
      </c>
      <c r="C828" s="4" t="s">
        <v>75</v>
      </c>
      <c r="D828" s="5" t="s">
        <v>76</v>
      </c>
      <c r="E828" s="7">
        <v>3080</v>
      </c>
      <c r="F828" s="7">
        <v>0</v>
      </c>
      <c r="G828" s="9">
        <f>F828/E828</f>
        <v>0</v>
      </c>
    </row>
    <row r="829" spans="1:7" s="10" customFormat="1" x14ac:dyDescent="0.2">
      <c r="A829" s="31" t="s">
        <v>1</v>
      </c>
      <c r="B829" s="32" t="s">
        <v>497</v>
      </c>
      <c r="C829" s="31" t="s">
        <v>1</v>
      </c>
      <c r="D829" s="32" t="s">
        <v>1</v>
      </c>
      <c r="E829" s="33">
        <f>E833+E840</f>
        <v>6136.0999999999995</v>
      </c>
      <c r="F829" s="33">
        <f>F833+F840</f>
        <v>6002.14</v>
      </c>
      <c r="G829" s="34">
        <f>F829/E829</f>
        <v>0.97816854353742622</v>
      </c>
    </row>
    <row r="830" spans="1:7" s="13" customFormat="1" ht="25.5" x14ac:dyDescent="0.2">
      <c r="A830" s="12"/>
      <c r="B830" s="14" t="s">
        <v>542</v>
      </c>
      <c r="C830" s="12"/>
      <c r="D830" s="14"/>
      <c r="E830" s="15">
        <f>E832</f>
        <v>6136.0999999999995</v>
      </c>
      <c r="F830" s="16">
        <f>F832</f>
        <v>6002.14</v>
      </c>
      <c r="G830" s="17">
        <f t="shared" ref="G830:G832" si="29">F830/E830</f>
        <v>0.97816854353742622</v>
      </c>
    </row>
    <row r="831" spans="1:7" s="13" customFormat="1" x14ac:dyDescent="0.2">
      <c r="A831" s="12"/>
      <c r="B831" s="14" t="s">
        <v>543</v>
      </c>
      <c r="C831" s="12"/>
      <c r="D831" s="14"/>
      <c r="E831" s="15"/>
      <c r="F831" s="16"/>
      <c r="G831" s="17"/>
    </row>
    <row r="832" spans="1:7" s="13" customFormat="1" x14ac:dyDescent="0.2">
      <c r="A832" s="12"/>
      <c r="B832" s="14" t="s">
        <v>544</v>
      </c>
      <c r="C832" s="12"/>
      <c r="D832" s="14"/>
      <c r="E832" s="15">
        <f>E833+E840</f>
        <v>6136.0999999999995</v>
      </c>
      <c r="F832" s="15">
        <f>F833+F840</f>
        <v>6002.14</v>
      </c>
      <c r="G832" s="17">
        <f t="shared" si="29"/>
        <v>0.97816854353742622</v>
      </c>
    </row>
    <row r="833" spans="1:7" s="13" customFormat="1" ht="25.5" x14ac:dyDescent="0.2">
      <c r="A833" s="4" t="s">
        <v>463</v>
      </c>
      <c r="B833" s="19" t="s">
        <v>550</v>
      </c>
      <c r="C833" s="12"/>
      <c r="D833" s="14"/>
      <c r="E833" s="20">
        <f>SUM(E834:E839)</f>
        <v>5029.3999999999996</v>
      </c>
      <c r="F833" s="23">
        <f>SUM(F834:F839)</f>
        <v>4897.97</v>
      </c>
      <c r="G833" s="9">
        <f t="shared" ref="G833:G844" si="30">F833/E833</f>
        <v>0.97386765816996079</v>
      </c>
    </row>
    <row r="834" spans="1:7" ht="25.5" hidden="1" x14ac:dyDescent="0.2">
      <c r="A834" s="24" t="s">
        <v>463</v>
      </c>
      <c r="B834" s="25" t="s">
        <v>464</v>
      </c>
      <c r="C834" s="24" t="s">
        <v>9</v>
      </c>
      <c r="D834" s="25" t="s">
        <v>10</v>
      </c>
      <c r="E834" s="26">
        <v>4361.7</v>
      </c>
      <c r="F834" s="26">
        <v>4315.72</v>
      </c>
      <c r="G834" s="27">
        <f t="shared" si="30"/>
        <v>0.98945823876011652</v>
      </c>
    </row>
    <row r="835" spans="1:7" ht="25.5" hidden="1" x14ac:dyDescent="0.2">
      <c r="A835" s="24" t="s">
        <v>463</v>
      </c>
      <c r="B835" s="25" t="s">
        <v>464</v>
      </c>
      <c r="C835" s="24" t="s">
        <v>11</v>
      </c>
      <c r="D835" s="25" t="s">
        <v>12</v>
      </c>
      <c r="E835" s="26">
        <v>11</v>
      </c>
      <c r="F835" s="26">
        <v>0</v>
      </c>
      <c r="G835" s="27">
        <f t="shared" si="30"/>
        <v>0</v>
      </c>
    </row>
    <row r="836" spans="1:7" ht="25.5" hidden="1" x14ac:dyDescent="0.2">
      <c r="A836" s="24" t="s">
        <v>463</v>
      </c>
      <c r="B836" s="25" t="s">
        <v>464</v>
      </c>
      <c r="C836" s="24" t="s">
        <v>13</v>
      </c>
      <c r="D836" s="25" t="s">
        <v>14</v>
      </c>
      <c r="E836" s="26">
        <v>250</v>
      </c>
      <c r="F836" s="26">
        <v>205.75</v>
      </c>
      <c r="G836" s="27">
        <f t="shared" si="30"/>
        <v>0.82299999999999995</v>
      </c>
    </row>
    <row r="837" spans="1:7" ht="25.5" hidden="1" x14ac:dyDescent="0.2">
      <c r="A837" s="24" t="s">
        <v>463</v>
      </c>
      <c r="B837" s="25" t="s">
        <v>464</v>
      </c>
      <c r="C837" s="24" t="s">
        <v>15</v>
      </c>
      <c r="D837" s="25" t="s">
        <v>16</v>
      </c>
      <c r="E837" s="26">
        <v>371</v>
      </c>
      <c r="F837" s="26">
        <v>345.47</v>
      </c>
      <c r="G837" s="27">
        <f t="shared" si="30"/>
        <v>0.93118598382749329</v>
      </c>
    </row>
    <row r="838" spans="1:7" ht="25.5" hidden="1" x14ac:dyDescent="0.2">
      <c r="A838" s="24" t="s">
        <v>463</v>
      </c>
      <c r="B838" s="25" t="s">
        <v>464</v>
      </c>
      <c r="C838" s="24" t="s">
        <v>17</v>
      </c>
      <c r="D838" s="25" t="s">
        <v>18</v>
      </c>
      <c r="E838" s="26">
        <v>1.65</v>
      </c>
      <c r="F838" s="26">
        <v>0</v>
      </c>
      <c r="G838" s="27">
        <f t="shared" si="30"/>
        <v>0</v>
      </c>
    </row>
    <row r="839" spans="1:7" ht="25.5" hidden="1" x14ac:dyDescent="0.2">
      <c r="A839" s="24" t="s">
        <v>463</v>
      </c>
      <c r="B839" s="25" t="s">
        <v>464</v>
      </c>
      <c r="C839" s="24" t="s">
        <v>19</v>
      </c>
      <c r="D839" s="25" t="s">
        <v>20</v>
      </c>
      <c r="E839" s="26">
        <v>34.049999999999997</v>
      </c>
      <c r="F839" s="26">
        <v>31.03</v>
      </c>
      <c r="G839" s="27">
        <f t="shared" si="30"/>
        <v>0.91130690161527172</v>
      </c>
    </row>
    <row r="840" spans="1:7" ht="25.5" x14ac:dyDescent="0.2">
      <c r="A840" s="4" t="s">
        <v>498</v>
      </c>
      <c r="B840" s="5" t="s">
        <v>499</v>
      </c>
      <c r="C840" s="4" t="s">
        <v>9</v>
      </c>
      <c r="D840" s="5" t="s">
        <v>10</v>
      </c>
      <c r="E840" s="7">
        <v>1106.7</v>
      </c>
      <c r="F840" s="7">
        <v>1104.17</v>
      </c>
      <c r="G840" s="9">
        <f t="shared" si="30"/>
        <v>0.99771392427938921</v>
      </c>
    </row>
    <row r="841" spans="1:7" s="10" customFormat="1" x14ac:dyDescent="0.2">
      <c r="A841" s="31" t="s">
        <v>1</v>
      </c>
      <c r="B841" s="32" t="s">
        <v>500</v>
      </c>
      <c r="C841" s="31" t="s">
        <v>1</v>
      </c>
      <c r="D841" s="32" t="s">
        <v>1</v>
      </c>
      <c r="E841" s="33">
        <f>E845+E846+E847</f>
        <v>6038.54</v>
      </c>
      <c r="F841" s="33">
        <f>F845+F846+F847</f>
        <v>5897.79</v>
      </c>
      <c r="G841" s="34">
        <f t="shared" si="30"/>
        <v>0.97669138566607161</v>
      </c>
    </row>
    <row r="842" spans="1:7" s="13" customFormat="1" ht="25.5" x14ac:dyDescent="0.2">
      <c r="A842" s="12"/>
      <c r="B842" s="14" t="s">
        <v>542</v>
      </c>
      <c r="C842" s="12"/>
      <c r="D842" s="14"/>
      <c r="E842" s="15">
        <f>E844</f>
        <v>6038.54</v>
      </c>
      <c r="F842" s="16">
        <f>F844</f>
        <v>5897.79</v>
      </c>
      <c r="G842" s="17">
        <f t="shared" si="30"/>
        <v>0.97669138566607161</v>
      </c>
    </row>
    <row r="843" spans="1:7" s="13" customFormat="1" x14ac:dyDescent="0.2">
      <c r="A843" s="12"/>
      <c r="B843" s="14" t="s">
        <v>543</v>
      </c>
      <c r="C843" s="12"/>
      <c r="D843" s="14"/>
      <c r="E843" s="15"/>
      <c r="F843" s="16"/>
      <c r="G843" s="17"/>
    </row>
    <row r="844" spans="1:7" s="13" customFormat="1" x14ac:dyDescent="0.2">
      <c r="A844" s="12"/>
      <c r="B844" s="14" t="s">
        <v>544</v>
      </c>
      <c r="C844" s="12"/>
      <c r="D844" s="14"/>
      <c r="E844" s="15">
        <f>E845+E846+E847</f>
        <v>6038.54</v>
      </c>
      <c r="F844" s="15">
        <f>F845+F846+F847</f>
        <v>5897.79</v>
      </c>
      <c r="G844" s="17">
        <f t="shared" si="30"/>
        <v>0.97669138566607161</v>
      </c>
    </row>
    <row r="845" spans="1:7" ht="25.5" x14ac:dyDescent="0.2">
      <c r="A845" s="4" t="s">
        <v>501</v>
      </c>
      <c r="B845" s="5" t="s">
        <v>502</v>
      </c>
      <c r="C845" s="4" t="s">
        <v>15</v>
      </c>
      <c r="D845" s="5" t="s">
        <v>16</v>
      </c>
      <c r="E845" s="7">
        <v>4855.5</v>
      </c>
      <c r="F845" s="7">
        <v>4855.5</v>
      </c>
      <c r="G845" s="9">
        <f t="shared" ref="G845:G856" si="31">F845/E845</f>
        <v>1</v>
      </c>
    </row>
    <row r="846" spans="1:7" ht="25.5" x14ac:dyDescent="0.2">
      <c r="A846" s="4" t="s">
        <v>503</v>
      </c>
      <c r="B846" s="5" t="s">
        <v>504</v>
      </c>
      <c r="C846" s="4" t="s">
        <v>9</v>
      </c>
      <c r="D846" s="5" t="s">
        <v>10</v>
      </c>
      <c r="E846" s="7">
        <v>1055</v>
      </c>
      <c r="F846" s="7">
        <v>949.2</v>
      </c>
      <c r="G846" s="9">
        <f t="shared" si="31"/>
        <v>0.89971563981042657</v>
      </c>
    </row>
    <row r="847" spans="1:7" ht="25.5" x14ac:dyDescent="0.2">
      <c r="A847" s="4" t="s">
        <v>505</v>
      </c>
      <c r="B847" s="5" t="s">
        <v>506</v>
      </c>
      <c r="C847" s="4"/>
      <c r="D847" s="5"/>
      <c r="E847" s="7">
        <f>SUM(E848:E852)</f>
        <v>128.04</v>
      </c>
      <c r="F847" s="7">
        <f>SUM(F848:F852)</f>
        <v>93.09</v>
      </c>
      <c r="G847" s="9">
        <f t="shared" si="31"/>
        <v>0.72703842549203379</v>
      </c>
    </row>
    <row r="848" spans="1:7" ht="25.5" hidden="1" x14ac:dyDescent="0.2">
      <c r="A848" s="24" t="s">
        <v>505</v>
      </c>
      <c r="B848" s="25" t="s">
        <v>506</v>
      </c>
      <c r="C848" s="24" t="s">
        <v>9</v>
      </c>
      <c r="D848" s="25" t="s">
        <v>10</v>
      </c>
      <c r="E848" s="26">
        <v>79.44</v>
      </c>
      <c r="F848" s="26">
        <v>77.13</v>
      </c>
      <c r="G848" s="27">
        <f t="shared" si="31"/>
        <v>0.97092145015105735</v>
      </c>
    </row>
    <row r="849" spans="1:7" ht="25.5" hidden="1" x14ac:dyDescent="0.2">
      <c r="A849" s="24" t="s">
        <v>505</v>
      </c>
      <c r="B849" s="25" t="s">
        <v>506</v>
      </c>
      <c r="C849" s="24" t="s">
        <v>11</v>
      </c>
      <c r="D849" s="25" t="s">
        <v>12</v>
      </c>
      <c r="E849" s="26">
        <v>2</v>
      </c>
      <c r="F849" s="26">
        <v>0</v>
      </c>
      <c r="G849" s="27">
        <f t="shared" si="31"/>
        <v>0</v>
      </c>
    </row>
    <row r="850" spans="1:7" ht="25.5" hidden="1" x14ac:dyDescent="0.2">
      <c r="A850" s="24" t="s">
        <v>505</v>
      </c>
      <c r="B850" s="25" t="s">
        <v>506</v>
      </c>
      <c r="C850" s="24" t="s">
        <v>13</v>
      </c>
      <c r="D850" s="25" t="s">
        <v>14</v>
      </c>
      <c r="E850" s="26">
        <v>18</v>
      </c>
      <c r="F850" s="26">
        <v>11.46</v>
      </c>
      <c r="G850" s="27">
        <f t="shared" si="31"/>
        <v>0.63666666666666671</v>
      </c>
    </row>
    <row r="851" spans="1:7" ht="25.5" hidden="1" x14ac:dyDescent="0.2">
      <c r="A851" s="24" t="s">
        <v>505</v>
      </c>
      <c r="B851" s="25" t="s">
        <v>506</v>
      </c>
      <c r="C851" s="24" t="s">
        <v>15</v>
      </c>
      <c r="D851" s="25" t="s">
        <v>16</v>
      </c>
      <c r="E851" s="26">
        <v>27.6</v>
      </c>
      <c r="F851" s="26">
        <v>4.32</v>
      </c>
      <c r="G851" s="27">
        <f t="shared" si="31"/>
        <v>0.15652173913043479</v>
      </c>
    </row>
    <row r="852" spans="1:7" ht="25.5" hidden="1" x14ac:dyDescent="0.2">
      <c r="A852" s="24" t="s">
        <v>505</v>
      </c>
      <c r="B852" s="25" t="s">
        <v>506</v>
      </c>
      <c r="C852" s="24" t="s">
        <v>17</v>
      </c>
      <c r="D852" s="25" t="s">
        <v>18</v>
      </c>
      <c r="E852" s="26">
        <v>1</v>
      </c>
      <c r="F852" s="26">
        <v>0.18</v>
      </c>
      <c r="G852" s="27">
        <f t="shared" si="31"/>
        <v>0.18</v>
      </c>
    </row>
    <row r="853" spans="1:7" s="10" customFormat="1" x14ac:dyDescent="0.2">
      <c r="A853" s="31" t="s">
        <v>1</v>
      </c>
      <c r="B853" s="32" t="s">
        <v>507</v>
      </c>
      <c r="C853" s="31" t="s">
        <v>1</v>
      </c>
      <c r="D853" s="32" t="s">
        <v>1</v>
      </c>
      <c r="E853" s="33">
        <f>E857+E858+E865+E868+E871+E872</f>
        <v>30869.18</v>
      </c>
      <c r="F853" s="33">
        <f>F857+F858+F865+F868+F871+F872</f>
        <v>21711.91</v>
      </c>
      <c r="G853" s="34">
        <f t="shared" si="31"/>
        <v>0.70335234042498052</v>
      </c>
    </row>
    <row r="854" spans="1:7" s="13" customFormat="1" ht="25.5" x14ac:dyDescent="0.2">
      <c r="A854" s="12"/>
      <c r="B854" s="14" t="s">
        <v>542</v>
      </c>
      <c r="C854" s="12"/>
      <c r="D854" s="14"/>
      <c r="E854" s="15">
        <f>E856</f>
        <v>30869.18</v>
      </c>
      <c r="F854" s="16">
        <f>F856</f>
        <v>21711.91</v>
      </c>
      <c r="G854" s="17">
        <f t="shared" si="31"/>
        <v>0.70335234042498052</v>
      </c>
    </row>
    <row r="855" spans="1:7" s="13" customFormat="1" x14ac:dyDescent="0.2">
      <c r="A855" s="12"/>
      <c r="B855" s="14" t="s">
        <v>543</v>
      </c>
      <c r="C855" s="12"/>
      <c r="D855" s="14"/>
      <c r="E855" s="15"/>
      <c r="F855" s="16"/>
      <c r="G855" s="17"/>
    </row>
    <row r="856" spans="1:7" s="13" customFormat="1" x14ac:dyDescent="0.2">
      <c r="A856" s="12"/>
      <c r="B856" s="14" t="s">
        <v>544</v>
      </c>
      <c r="C856" s="12"/>
      <c r="D856" s="14"/>
      <c r="E856" s="15">
        <f>E857+E858+E865+E868+E871+E872</f>
        <v>30869.18</v>
      </c>
      <c r="F856" s="15">
        <f>F857+F858+F865+F868+F871+F872</f>
        <v>21711.91</v>
      </c>
      <c r="G856" s="17">
        <f t="shared" si="31"/>
        <v>0.70335234042498052</v>
      </c>
    </row>
    <row r="857" spans="1:7" ht="25.5" x14ac:dyDescent="0.2">
      <c r="A857" s="4" t="s">
        <v>508</v>
      </c>
      <c r="B857" s="5" t="s">
        <v>509</v>
      </c>
      <c r="C857" s="4" t="s">
        <v>9</v>
      </c>
      <c r="D857" s="5" t="s">
        <v>10</v>
      </c>
      <c r="E857" s="7">
        <v>570</v>
      </c>
      <c r="F857" s="7">
        <v>460.12</v>
      </c>
      <c r="G857" s="9">
        <f t="shared" ref="G857:G878" si="32">F857/E857</f>
        <v>0.80722807017543863</v>
      </c>
    </row>
    <row r="858" spans="1:7" ht="25.5" x14ac:dyDescent="0.2">
      <c r="A858" s="4" t="s">
        <v>463</v>
      </c>
      <c r="B858" s="5" t="s">
        <v>464</v>
      </c>
      <c r="C858" s="4"/>
      <c r="D858" s="5"/>
      <c r="E858" s="7">
        <f>SUM(E859:E864)</f>
        <v>14976.08</v>
      </c>
      <c r="F858" s="7">
        <f>SUM(F859:F864)</f>
        <v>11112.48</v>
      </c>
      <c r="G858" s="9">
        <f t="shared" si="32"/>
        <v>0.74201526701246256</v>
      </c>
    </row>
    <row r="859" spans="1:7" ht="25.5" hidden="1" x14ac:dyDescent="0.2">
      <c r="A859" s="24" t="s">
        <v>463</v>
      </c>
      <c r="B859" s="25" t="s">
        <v>464</v>
      </c>
      <c r="C859" s="24" t="s">
        <v>9</v>
      </c>
      <c r="D859" s="25" t="s">
        <v>10</v>
      </c>
      <c r="E859" s="26">
        <v>8400</v>
      </c>
      <c r="F859" s="26">
        <v>7586.71</v>
      </c>
      <c r="G859" s="27">
        <f t="shared" si="32"/>
        <v>0.9031797619047619</v>
      </c>
    </row>
    <row r="860" spans="1:7" ht="25.5" hidden="1" x14ac:dyDescent="0.2">
      <c r="A860" s="24" t="s">
        <v>463</v>
      </c>
      <c r="B860" s="25" t="s">
        <v>464</v>
      </c>
      <c r="C860" s="24" t="s">
        <v>11</v>
      </c>
      <c r="D860" s="25" t="s">
        <v>12</v>
      </c>
      <c r="E860" s="26">
        <v>40</v>
      </c>
      <c r="F860" s="26">
        <v>10.5</v>
      </c>
      <c r="G860" s="27">
        <f t="shared" si="32"/>
        <v>0.26250000000000001</v>
      </c>
    </row>
    <row r="861" spans="1:7" ht="25.5" hidden="1" x14ac:dyDescent="0.2">
      <c r="A861" s="24" t="s">
        <v>463</v>
      </c>
      <c r="B861" s="25" t="s">
        <v>464</v>
      </c>
      <c r="C861" s="24" t="s">
        <v>13</v>
      </c>
      <c r="D861" s="25" t="s">
        <v>14</v>
      </c>
      <c r="E861" s="26">
        <v>1048.03</v>
      </c>
      <c r="F861" s="26">
        <v>737.01</v>
      </c>
      <c r="G861" s="27">
        <f t="shared" si="32"/>
        <v>0.70323368605860526</v>
      </c>
    </row>
    <row r="862" spans="1:7" ht="25.5" hidden="1" x14ac:dyDescent="0.2">
      <c r="A862" s="24" t="s">
        <v>463</v>
      </c>
      <c r="B862" s="25" t="s">
        <v>464</v>
      </c>
      <c r="C862" s="24" t="s">
        <v>15</v>
      </c>
      <c r="D862" s="25" t="s">
        <v>16</v>
      </c>
      <c r="E862" s="26">
        <v>5458.65</v>
      </c>
      <c r="F862" s="26">
        <v>2766.6</v>
      </c>
      <c r="G862" s="27">
        <f t="shared" si="32"/>
        <v>0.50682861146986891</v>
      </c>
    </row>
    <row r="863" spans="1:7" ht="25.5" hidden="1" x14ac:dyDescent="0.2">
      <c r="A863" s="24" t="s">
        <v>463</v>
      </c>
      <c r="B863" s="25" t="s">
        <v>464</v>
      </c>
      <c r="C863" s="24" t="s">
        <v>17</v>
      </c>
      <c r="D863" s="25" t="s">
        <v>18</v>
      </c>
      <c r="E863" s="26">
        <v>19.399999999999999</v>
      </c>
      <c r="F863" s="26">
        <v>10.66</v>
      </c>
      <c r="G863" s="27">
        <f t="shared" si="32"/>
        <v>0.54948453608247427</v>
      </c>
    </row>
    <row r="864" spans="1:7" ht="25.5" hidden="1" x14ac:dyDescent="0.2">
      <c r="A864" s="24" t="s">
        <v>463</v>
      </c>
      <c r="B864" s="25" t="s">
        <v>464</v>
      </c>
      <c r="C864" s="24" t="s">
        <v>19</v>
      </c>
      <c r="D864" s="25" t="s">
        <v>20</v>
      </c>
      <c r="E864" s="26">
        <v>10</v>
      </c>
      <c r="F864" s="26">
        <v>1</v>
      </c>
      <c r="G864" s="27">
        <f t="shared" si="32"/>
        <v>0.1</v>
      </c>
    </row>
    <row r="865" spans="1:7" ht="25.5" x14ac:dyDescent="0.2">
      <c r="A865" s="4" t="s">
        <v>510</v>
      </c>
      <c r="B865" s="5" t="s">
        <v>511</v>
      </c>
      <c r="C865" s="4"/>
      <c r="D865" s="5"/>
      <c r="E865" s="7">
        <f>SUM(E866:E867)</f>
        <v>4065.6</v>
      </c>
      <c r="F865" s="7">
        <f>SUM(F866:F867)</f>
        <v>3282.66</v>
      </c>
      <c r="G865" s="9">
        <f t="shared" si="32"/>
        <v>0.80742325855962216</v>
      </c>
    </row>
    <row r="866" spans="1:7" ht="25.5" hidden="1" x14ac:dyDescent="0.2">
      <c r="A866" s="24" t="s">
        <v>510</v>
      </c>
      <c r="B866" s="25" t="s">
        <v>511</v>
      </c>
      <c r="C866" s="24" t="s">
        <v>9</v>
      </c>
      <c r="D866" s="25" t="s">
        <v>10</v>
      </c>
      <c r="E866" s="26">
        <v>3620</v>
      </c>
      <c r="F866" s="26">
        <v>2837.1</v>
      </c>
      <c r="G866" s="27">
        <f t="shared" si="32"/>
        <v>0.78372928176795575</v>
      </c>
    </row>
    <row r="867" spans="1:7" ht="25.5" hidden="1" x14ac:dyDescent="0.2">
      <c r="A867" s="24" t="s">
        <v>510</v>
      </c>
      <c r="B867" s="25" t="s">
        <v>511</v>
      </c>
      <c r="C867" s="24" t="s">
        <v>15</v>
      </c>
      <c r="D867" s="25" t="s">
        <v>16</v>
      </c>
      <c r="E867" s="26">
        <v>445.6</v>
      </c>
      <c r="F867" s="26">
        <v>445.56</v>
      </c>
      <c r="G867" s="27">
        <f t="shared" si="32"/>
        <v>0.99991023339317764</v>
      </c>
    </row>
    <row r="868" spans="1:7" ht="25.5" x14ac:dyDescent="0.2">
      <c r="A868" s="4" t="s">
        <v>467</v>
      </c>
      <c r="B868" s="5" t="s">
        <v>468</v>
      </c>
      <c r="C868" s="4"/>
      <c r="D868" s="5"/>
      <c r="E868" s="7">
        <f>SUM(E869:E870)</f>
        <v>10100</v>
      </c>
      <c r="F868" s="7">
        <f>SUM(F869:F870)</f>
        <v>6427.85</v>
      </c>
      <c r="G868" s="9">
        <f t="shared" si="32"/>
        <v>0.63642079207920799</v>
      </c>
    </row>
    <row r="869" spans="1:7" ht="25.5" hidden="1" x14ac:dyDescent="0.2">
      <c r="A869" s="24" t="s">
        <v>467</v>
      </c>
      <c r="B869" s="25" t="s">
        <v>468</v>
      </c>
      <c r="C869" s="24" t="s">
        <v>13</v>
      </c>
      <c r="D869" s="25" t="s">
        <v>14</v>
      </c>
      <c r="E869" s="26">
        <v>606.5</v>
      </c>
      <c r="F869" s="26">
        <v>512.29999999999995</v>
      </c>
      <c r="G869" s="27">
        <f t="shared" si="32"/>
        <v>0.84468260511129423</v>
      </c>
    </row>
    <row r="870" spans="1:7" ht="25.5" hidden="1" x14ac:dyDescent="0.2">
      <c r="A870" s="24" t="s">
        <v>467</v>
      </c>
      <c r="B870" s="25" t="s">
        <v>468</v>
      </c>
      <c r="C870" s="24" t="s">
        <v>15</v>
      </c>
      <c r="D870" s="25" t="s">
        <v>16</v>
      </c>
      <c r="E870" s="26">
        <v>9493.5</v>
      </c>
      <c r="F870" s="26">
        <v>5915.55</v>
      </c>
      <c r="G870" s="27">
        <f t="shared" si="32"/>
        <v>0.62311581608468958</v>
      </c>
    </row>
    <row r="871" spans="1:7" ht="25.5" x14ac:dyDescent="0.2">
      <c r="A871" s="4" t="s">
        <v>512</v>
      </c>
      <c r="B871" s="5" t="s">
        <v>513</v>
      </c>
      <c r="C871" s="4" t="s">
        <v>60</v>
      </c>
      <c r="D871" s="5" t="s">
        <v>61</v>
      </c>
      <c r="E871" s="7">
        <v>30</v>
      </c>
      <c r="F871" s="7">
        <v>10</v>
      </c>
      <c r="G871" s="9">
        <f t="shared" si="32"/>
        <v>0.33333333333333331</v>
      </c>
    </row>
    <row r="872" spans="1:7" ht="25.5" x14ac:dyDescent="0.2">
      <c r="A872" s="4" t="s">
        <v>514</v>
      </c>
      <c r="B872" s="5" t="s">
        <v>515</v>
      </c>
      <c r="C872" s="4"/>
      <c r="D872" s="5"/>
      <c r="E872" s="7">
        <f>SUM(E873:E874)</f>
        <v>1127.5</v>
      </c>
      <c r="F872" s="7">
        <f>SUM(F873:F874)</f>
        <v>418.8</v>
      </c>
      <c r="G872" s="9">
        <f t="shared" si="32"/>
        <v>0.37144124168514414</v>
      </c>
    </row>
    <row r="873" spans="1:7" ht="25.5" hidden="1" x14ac:dyDescent="0.2">
      <c r="A873" s="24" t="s">
        <v>514</v>
      </c>
      <c r="B873" s="25" t="s">
        <v>515</v>
      </c>
      <c r="C873" s="24" t="s">
        <v>19</v>
      </c>
      <c r="D873" s="25" t="s">
        <v>20</v>
      </c>
      <c r="E873" s="26">
        <v>916</v>
      </c>
      <c r="F873" s="26">
        <v>258</v>
      </c>
      <c r="G873" s="27">
        <f t="shared" si="32"/>
        <v>0.2816593886462882</v>
      </c>
    </row>
    <row r="874" spans="1:7" ht="25.5" hidden="1" x14ac:dyDescent="0.2">
      <c r="A874" s="24" t="s">
        <v>514</v>
      </c>
      <c r="B874" s="25" t="s">
        <v>515</v>
      </c>
      <c r="C874" s="24" t="s">
        <v>516</v>
      </c>
      <c r="D874" s="25" t="s">
        <v>517</v>
      </c>
      <c r="E874" s="26">
        <v>211.5</v>
      </c>
      <c r="F874" s="26">
        <v>160.80000000000001</v>
      </c>
      <c r="G874" s="27">
        <f t="shared" si="32"/>
        <v>0.76028368794326251</v>
      </c>
    </row>
    <row r="875" spans="1:7" s="10" customFormat="1" ht="25.5" x14ac:dyDescent="0.2">
      <c r="A875" s="31" t="s">
        <v>1</v>
      </c>
      <c r="B875" s="32" t="s">
        <v>518</v>
      </c>
      <c r="C875" s="31" t="s">
        <v>1</v>
      </c>
      <c r="D875" s="32" t="s">
        <v>1</v>
      </c>
      <c r="E875" s="33">
        <f>E879+E885+E886+E890+E891+E898+E900+E902+E906+E907+E910</f>
        <v>149506.86000000002</v>
      </c>
      <c r="F875" s="33">
        <f>F879+F885+F886+F890+F891+F898+F900+F902+F906+F907+F910</f>
        <v>132232.59000000003</v>
      </c>
      <c r="G875" s="34">
        <f t="shared" si="32"/>
        <v>0.88445834525586331</v>
      </c>
    </row>
    <row r="876" spans="1:7" s="13" customFormat="1" ht="25.5" x14ac:dyDescent="0.2">
      <c r="A876" s="12"/>
      <c r="B876" s="14" t="s">
        <v>542</v>
      </c>
      <c r="C876" s="12"/>
      <c r="D876" s="14"/>
      <c r="E876" s="15">
        <f>E878+E899</f>
        <v>115893.1</v>
      </c>
      <c r="F876" s="16">
        <f>F878+F899</f>
        <v>106479.33000000002</v>
      </c>
      <c r="G876" s="17">
        <f t="shared" si="32"/>
        <v>0.91877195449944826</v>
      </c>
    </row>
    <row r="877" spans="1:7" s="13" customFormat="1" x14ac:dyDescent="0.2">
      <c r="A877" s="12"/>
      <c r="B877" s="14" t="s">
        <v>543</v>
      </c>
      <c r="C877" s="12"/>
      <c r="D877" s="14"/>
      <c r="E877" s="15"/>
      <c r="F877" s="16"/>
      <c r="G877" s="17"/>
    </row>
    <row r="878" spans="1:7" s="13" customFormat="1" x14ac:dyDescent="0.2">
      <c r="A878" s="12"/>
      <c r="B878" s="14" t="s">
        <v>544</v>
      </c>
      <c r="C878" s="12"/>
      <c r="D878" s="14"/>
      <c r="E878" s="15">
        <f>E879+E885+E886+E890+E891+E898</f>
        <v>51727.05</v>
      </c>
      <c r="F878" s="15">
        <f>F879+F885+F886+F890+F891+F898</f>
        <v>42313.280000000006</v>
      </c>
      <c r="G878" s="17">
        <f t="shared" si="32"/>
        <v>0.81801069266466975</v>
      </c>
    </row>
    <row r="879" spans="1:7" s="13" customFormat="1" ht="25.5" x14ac:dyDescent="0.2">
      <c r="A879" s="4" t="s">
        <v>7</v>
      </c>
      <c r="B879" s="19" t="s">
        <v>550</v>
      </c>
      <c r="C879" s="12"/>
      <c r="D879" s="14"/>
      <c r="E879" s="20">
        <f>SUM(E880:E884)</f>
        <v>4885.59</v>
      </c>
      <c r="F879" s="23">
        <f>SUM(F880:F884)</f>
        <v>4527.0200000000004</v>
      </c>
      <c r="G879" s="9">
        <f t="shared" ref="G879:G899" si="33">F879/E879</f>
        <v>0.92660661250739429</v>
      </c>
    </row>
    <row r="880" spans="1:7" ht="25.5" hidden="1" x14ac:dyDescent="0.2">
      <c r="A880" s="24" t="s">
        <v>7</v>
      </c>
      <c r="B880" s="25" t="s">
        <v>8</v>
      </c>
      <c r="C880" s="24" t="s">
        <v>9</v>
      </c>
      <c r="D880" s="25" t="s">
        <v>10</v>
      </c>
      <c r="E880" s="26">
        <v>3810.95</v>
      </c>
      <c r="F880" s="26">
        <v>3577.57</v>
      </c>
      <c r="G880" s="27">
        <f t="shared" si="33"/>
        <v>0.93876067647174599</v>
      </c>
    </row>
    <row r="881" spans="1:7" ht="25.5" hidden="1" x14ac:dyDescent="0.2">
      <c r="A881" s="24" t="s">
        <v>7</v>
      </c>
      <c r="B881" s="25" t="s">
        <v>8</v>
      </c>
      <c r="C881" s="24" t="s">
        <v>11</v>
      </c>
      <c r="D881" s="25" t="s">
        <v>12</v>
      </c>
      <c r="E881" s="26">
        <v>1.03</v>
      </c>
      <c r="F881" s="26">
        <v>0.89</v>
      </c>
      <c r="G881" s="27">
        <f t="shared" si="33"/>
        <v>0.86407766990291257</v>
      </c>
    </row>
    <row r="882" spans="1:7" ht="25.5" hidden="1" x14ac:dyDescent="0.2">
      <c r="A882" s="24" t="s">
        <v>7</v>
      </c>
      <c r="B882" s="25" t="s">
        <v>8</v>
      </c>
      <c r="C882" s="24" t="s">
        <v>13</v>
      </c>
      <c r="D882" s="25" t="s">
        <v>14</v>
      </c>
      <c r="E882" s="26">
        <v>189.6</v>
      </c>
      <c r="F882" s="26">
        <v>182.05</v>
      </c>
      <c r="G882" s="27">
        <f t="shared" si="33"/>
        <v>0.96017932489451485</v>
      </c>
    </row>
    <row r="883" spans="1:7" ht="25.5" hidden="1" x14ac:dyDescent="0.2">
      <c r="A883" s="24" t="s">
        <v>7</v>
      </c>
      <c r="B883" s="25" t="s">
        <v>8</v>
      </c>
      <c r="C883" s="24" t="s">
        <v>15</v>
      </c>
      <c r="D883" s="25" t="s">
        <v>16</v>
      </c>
      <c r="E883" s="26">
        <v>883.3</v>
      </c>
      <c r="F883" s="26">
        <v>765.83</v>
      </c>
      <c r="G883" s="27">
        <f t="shared" si="33"/>
        <v>0.86701007585191903</v>
      </c>
    </row>
    <row r="884" spans="1:7" ht="25.5" hidden="1" x14ac:dyDescent="0.2">
      <c r="A884" s="24" t="s">
        <v>7</v>
      </c>
      <c r="B884" s="25" t="s">
        <v>8</v>
      </c>
      <c r="C884" s="24" t="s">
        <v>17</v>
      </c>
      <c r="D884" s="25" t="s">
        <v>18</v>
      </c>
      <c r="E884" s="26">
        <v>0.71</v>
      </c>
      <c r="F884" s="26">
        <v>0.68</v>
      </c>
      <c r="G884" s="27">
        <f t="shared" si="33"/>
        <v>0.9577464788732396</v>
      </c>
    </row>
    <row r="885" spans="1:7" ht="45.75" customHeight="1" x14ac:dyDescent="0.2">
      <c r="A885" s="4" t="s">
        <v>25</v>
      </c>
      <c r="B885" s="5" t="s">
        <v>26</v>
      </c>
      <c r="C885" s="4" t="s">
        <v>27</v>
      </c>
      <c r="D885" s="6" t="s">
        <v>28</v>
      </c>
      <c r="E885" s="7">
        <v>34006.29</v>
      </c>
      <c r="F885" s="7">
        <v>29413.360000000001</v>
      </c>
      <c r="G885" s="9">
        <f t="shared" si="33"/>
        <v>0.8649388098495896</v>
      </c>
    </row>
    <row r="886" spans="1:7" ht="25.5" x14ac:dyDescent="0.2">
      <c r="A886" s="4" t="s">
        <v>519</v>
      </c>
      <c r="B886" s="5" t="s">
        <v>520</v>
      </c>
      <c r="C886" s="4"/>
      <c r="D886" s="6"/>
      <c r="E886" s="7">
        <f>SUM(E887:E889)</f>
        <v>835.79</v>
      </c>
      <c r="F886" s="7">
        <f>SUM(F887:F889)</f>
        <v>820.36</v>
      </c>
      <c r="G886" s="9">
        <f t="shared" si="33"/>
        <v>0.98153842472391395</v>
      </c>
    </row>
    <row r="887" spans="1:7" ht="25.5" hidden="1" x14ac:dyDescent="0.2">
      <c r="A887" s="24" t="s">
        <v>519</v>
      </c>
      <c r="B887" s="25" t="s">
        <v>520</v>
      </c>
      <c r="C887" s="24" t="s">
        <v>15</v>
      </c>
      <c r="D887" s="25" t="s">
        <v>16</v>
      </c>
      <c r="E887" s="26">
        <v>106.28</v>
      </c>
      <c r="F887" s="26">
        <v>106.27</v>
      </c>
      <c r="G887" s="27">
        <f t="shared" si="33"/>
        <v>0.99990590891983433</v>
      </c>
    </row>
    <row r="888" spans="1:7" ht="25.5" hidden="1" x14ac:dyDescent="0.2">
      <c r="A888" s="24" t="s">
        <v>519</v>
      </c>
      <c r="B888" s="25" t="s">
        <v>520</v>
      </c>
      <c r="C888" s="24" t="s">
        <v>17</v>
      </c>
      <c r="D888" s="25" t="s">
        <v>18</v>
      </c>
      <c r="E888" s="26">
        <v>690</v>
      </c>
      <c r="F888" s="26">
        <v>681.13</v>
      </c>
      <c r="G888" s="27">
        <f t="shared" si="33"/>
        <v>0.98714492753623184</v>
      </c>
    </row>
    <row r="889" spans="1:7" ht="25.5" hidden="1" x14ac:dyDescent="0.2">
      <c r="A889" s="24" t="s">
        <v>519</v>
      </c>
      <c r="B889" s="25" t="s">
        <v>520</v>
      </c>
      <c r="C889" s="24" t="s">
        <v>19</v>
      </c>
      <c r="D889" s="25" t="s">
        <v>20</v>
      </c>
      <c r="E889" s="26">
        <v>39.51</v>
      </c>
      <c r="F889" s="26">
        <v>32.96</v>
      </c>
      <c r="G889" s="27">
        <f t="shared" si="33"/>
        <v>0.83421918501645165</v>
      </c>
    </row>
    <row r="890" spans="1:7" ht="51" x14ac:dyDescent="0.2">
      <c r="A890" s="4" t="s">
        <v>531</v>
      </c>
      <c r="B890" s="5" t="s">
        <v>532</v>
      </c>
      <c r="C890" s="4" t="s">
        <v>15</v>
      </c>
      <c r="D890" s="5" t="s">
        <v>16</v>
      </c>
      <c r="E890" s="7">
        <v>5400</v>
      </c>
      <c r="F890" s="7">
        <v>3525.66</v>
      </c>
      <c r="G890" s="9">
        <f t="shared" si="33"/>
        <v>0.65289999999999992</v>
      </c>
    </row>
    <row r="891" spans="1:7" ht="38.25" x14ac:dyDescent="0.2">
      <c r="A891" s="4" t="s">
        <v>535</v>
      </c>
      <c r="B891" s="5" t="s">
        <v>536</v>
      </c>
      <c r="C891" s="4"/>
      <c r="D891" s="5"/>
      <c r="E891" s="7">
        <f>SUM(E892:E897)</f>
        <v>5137.66</v>
      </c>
      <c r="F891" s="7">
        <f>SUM(F892:F897)</f>
        <v>4026.8799999999997</v>
      </c>
      <c r="G891" s="9">
        <f t="shared" si="33"/>
        <v>0.78379651436646247</v>
      </c>
    </row>
    <row r="892" spans="1:7" ht="38.25" hidden="1" x14ac:dyDescent="0.2">
      <c r="A892" s="24" t="s">
        <v>535</v>
      </c>
      <c r="B892" s="25" t="s">
        <v>536</v>
      </c>
      <c r="C892" s="24" t="s">
        <v>31</v>
      </c>
      <c r="D892" s="25" t="s">
        <v>10</v>
      </c>
      <c r="E892" s="26">
        <v>3145.7</v>
      </c>
      <c r="F892" s="26">
        <v>3096.2</v>
      </c>
      <c r="G892" s="27">
        <f t="shared" si="33"/>
        <v>0.98426423371586613</v>
      </c>
    </row>
    <row r="893" spans="1:7" ht="38.25" hidden="1" x14ac:dyDescent="0.2">
      <c r="A893" s="24" t="s">
        <v>535</v>
      </c>
      <c r="B893" s="25" t="s">
        <v>536</v>
      </c>
      <c r="C893" s="24" t="s">
        <v>32</v>
      </c>
      <c r="D893" s="25" t="s">
        <v>12</v>
      </c>
      <c r="E893" s="26">
        <v>0.34</v>
      </c>
      <c r="F893" s="26">
        <v>0.34</v>
      </c>
      <c r="G893" s="27">
        <f t="shared" si="33"/>
        <v>1</v>
      </c>
    </row>
    <row r="894" spans="1:7" ht="38.25" hidden="1" x14ac:dyDescent="0.2">
      <c r="A894" s="24" t="s">
        <v>535</v>
      </c>
      <c r="B894" s="25" t="s">
        <v>536</v>
      </c>
      <c r="C894" s="24" t="s">
        <v>13</v>
      </c>
      <c r="D894" s="25" t="s">
        <v>14</v>
      </c>
      <c r="E894" s="26">
        <v>137.85</v>
      </c>
      <c r="F894" s="26">
        <v>114.92</v>
      </c>
      <c r="G894" s="27">
        <f t="shared" si="33"/>
        <v>0.83365977511788181</v>
      </c>
    </row>
    <row r="895" spans="1:7" ht="38.25" hidden="1" x14ac:dyDescent="0.2">
      <c r="A895" s="24" t="s">
        <v>535</v>
      </c>
      <c r="B895" s="25" t="s">
        <v>536</v>
      </c>
      <c r="C895" s="24" t="s">
        <v>15</v>
      </c>
      <c r="D895" s="25" t="s">
        <v>16</v>
      </c>
      <c r="E895" s="26">
        <v>1751.8</v>
      </c>
      <c r="F895" s="26">
        <v>803.2</v>
      </c>
      <c r="G895" s="27">
        <f t="shared" si="33"/>
        <v>0.45849982874757395</v>
      </c>
    </row>
    <row r="896" spans="1:7" ht="38.25" hidden="1" x14ac:dyDescent="0.2">
      <c r="A896" s="24" t="s">
        <v>535</v>
      </c>
      <c r="B896" s="25" t="s">
        <v>536</v>
      </c>
      <c r="C896" s="24" t="s">
        <v>17</v>
      </c>
      <c r="D896" s="25" t="s">
        <v>18</v>
      </c>
      <c r="E896" s="26">
        <v>5</v>
      </c>
      <c r="F896" s="26">
        <v>4.43</v>
      </c>
      <c r="G896" s="27">
        <f t="shared" si="33"/>
        <v>0.8859999999999999</v>
      </c>
    </row>
    <row r="897" spans="1:7" ht="38.25" hidden="1" x14ac:dyDescent="0.2">
      <c r="A897" s="24" t="s">
        <v>535</v>
      </c>
      <c r="B897" s="25" t="s">
        <v>536</v>
      </c>
      <c r="C897" s="24" t="s">
        <v>19</v>
      </c>
      <c r="D897" s="25" t="s">
        <v>20</v>
      </c>
      <c r="E897" s="26">
        <v>96.97</v>
      </c>
      <c r="F897" s="26">
        <v>7.79</v>
      </c>
      <c r="G897" s="27">
        <f t="shared" si="33"/>
        <v>8.0334123955862632E-2</v>
      </c>
    </row>
    <row r="898" spans="1:7" ht="38.25" x14ac:dyDescent="0.2">
      <c r="A898" s="4" t="s">
        <v>537</v>
      </c>
      <c r="B898" s="5" t="s">
        <v>538</v>
      </c>
      <c r="C898" s="4" t="s">
        <v>523</v>
      </c>
      <c r="D898" s="5" t="s">
        <v>524</v>
      </c>
      <c r="E898" s="7">
        <v>1461.72</v>
      </c>
      <c r="F898" s="8">
        <v>0</v>
      </c>
      <c r="G898" s="9">
        <f t="shared" si="33"/>
        <v>0</v>
      </c>
    </row>
    <row r="899" spans="1:7" x14ac:dyDescent="0.2">
      <c r="A899" s="4"/>
      <c r="B899" s="11" t="s">
        <v>545</v>
      </c>
      <c r="C899" s="4"/>
      <c r="D899" s="5"/>
      <c r="E899" s="30">
        <f>E900</f>
        <v>64166.05</v>
      </c>
      <c r="F899" s="42">
        <f>F900</f>
        <v>64166.05</v>
      </c>
      <c r="G899" s="17">
        <f t="shared" si="33"/>
        <v>1</v>
      </c>
    </row>
    <row r="900" spans="1:7" ht="51" x14ac:dyDescent="0.2">
      <c r="A900" s="18" t="s">
        <v>531</v>
      </c>
      <c r="B900" s="19" t="s">
        <v>532</v>
      </c>
      <c r="C900" s="18" t="s">
        <v>533</v>
      </c>
      <c r="D900" s="19" t="s">
        <v>534</v>
      </c>
      <c r="E900" s="20">
        <v>64166.05</v>
      </c>
      <c r="F900" s="20">
        <v>64166.05</v>
      </c>
      <c r="G900" s="9">
        <f>F900/E900</f>
        <v>1</v>
      </c>
    </row>
    <row r="901" spans="1:7" ht="25.5" x14ac:dyDescent="0.2">
      <c r="A901" s="4"/>
      <c r="B901" s="11" t="s">
        <v>546</v>
      </c>
      <c r="C901" s="4"/>
      <c r="D901" s="5"/>
      <c r="E901" s="30">
        <f>E902+E906+E907+E910</f>
        <v>33613.760000000002</v>
      </c>
      <c r="F901" s="30">
        <f>F902+F906+F907+F910</f>
        <v>25753.260000000002</v>
      </c>
      <c r="G901" s="17">
        <f>F901/E901</f>
        <v>0.76615231381434268</v>
      </c>
    </row>
    <row r="902" spans="1:7" ht="63.75" x14ac:dyDescent="0.2">
      <c r="A902" s="4" t="s">
        <v>521</v>
      </c>
      <c r="B902" s="5" t="s">
        <v>522</v>
      </c>
      <c r="C902" s="4"/>
      <c r="D902" s="5"/>
      <c r="E902" s="7">
        <f>SUM(E903:E905)</f>
        <v>6583.1500000000005</v>
      </c>
      <c r="F902" s="8">
        <f>SUM(F903:F905)</f>
        <v>5216.38</v>
      </c>
      <c r="G902" s="9">
        <f t="shared" ref="G902:G914" si="34">F902/E902</f>
        <v>0.79238358536566833</v>
      </c>
    </row>
    <row r="903" spans="1:7" ht="63.75" hidden="1" x14ac:dyDescent="0.2">
      <c r="A903" s="24" t="s">
        <v>521</v>
      </c>
      <c r="B903" s="25" t="s">
        <v>522</v>
      </c>
      <c r="C903" s="24" t="s">
        <v>9</v>
      </c>
      <c r="D903" s="25" t="s">
        <v>10</v>
      </c>
      <c r="E903" s="26">
        <v>355.33</v>
      </c>
      <c r="F903" s="26">
        <v>0</v>
      </c>
      <c r="G903" s="27">
        <f t="shared" si="34"/>
        <v>0</v>
      </c>
    </row>
    <row r="904" spans="1:7" ht="63.75" hidden="1" x14ac:dyDescent="0.2">
      <c r="A904" s="24" t="s">
        <v>521</v>
      </c>
      <c r="B904" s="25" t="s">
        <v>522</v>
      </c>
      <c r="C904" s="24" t="s">
        <v>15</v>
      </c>
      <c r="D904" s="25" t="s">
        <v>16</v>
      </c>
      <c r="E904" s="26">
        <v>22.14</v>
      </c>
      <c r="F904" s="26">
        <v>0</v>
      </c>
      <c r="G904" s="27">
        <f t="shared" si="34"/>
        <v>0</v>
      </c>
    </row>
    <row r="905" spans="1:7" ht="63.75" hidden="1" x14ac:dyDescent="0.2">
      <c r="A905" s="24" t="s">
        <v>521</v>
      </c>
      <c r="B905" s="25" t="s">
        <v>522</v>
      </c>
      <c r="C905" s="24" t="s">
        <v>523</v>
      </c>
      <c r="D905" s="25" t="s">
        <v>524</v>
      </c>
      <c r="E905" s="26">
        <v>6205.68</v>
      </c>
      <c r="F905" s="26">
        <v>5216.38</v>
      </c>
      <c r="G905" s="27">
        <f t="shared" si="34"/>
        <v>0.84058153175800232</v>
      </c>
    </row>
    <row r="906" spans="1:7" ht="102" x14ac:dyDescent="0.2">
      <c r="A906" s="4" t="s">
        <v>525</v>
      </c>
      <c r="B906" s="6" t="s">
        <v>526</v>
      </c>
      <c r="C906" s="4" t="s">
        <v>523</v>
      </c>
      <c r="D906" s="5" t="s">
        <v>524</v>
      </c>
      <c r="E906" s="7">
        <v>9052.2000000000007</v>
      </c>
      <c r="F906" s="7">
        <v>9052.2000000000007</v>
      </c>
      <c r="G906" s="9">
        <f t="shared" si="34"/>
        <v>1</v>
      </c>
    </row>
    <row r="907" spans="1:7" ht="63.75" x14ac:dyDescent="0.2">
      <c r="A907" s="4" t="s">
        <v>527</v>
      </c>
      <c r="B907" s="5" t="s">
        <v>528</v>
      </c>
      <c r="C907" s="4"/>
      <c r="D907" s="5"/>
      <c r="E907" s="7">
        <f>SUM(E908:E909)</f>
        <v>8953.09</v>
      </c>
      <c r="F907" s="7">
        <f>SUM(F908:F909)</f>
        <v>5578.16</v>
      </c>
      <c r="G907" s="9">
        <f t="shared" si="34"/>
        <v>0.62304299409477615</v>
      </c>
    </row>
    <row r="908" spans="1:7" ht="63.75" hidden="1" x14ac:dyDescent="0.2">
      <c r="A908" s="24" t="s">
        <v>527</v>
      </c>
      <c r="B908" s="25" t="s">
        <v>528</v>
      </c>
      <c r="C908" s="24" t="s">
        <v>15</v>
      </c>
      <c r="D908" s="25" t="s">
        <v>16</v>
      </c>
      <c r="E908" s="26">
        <v>31.54</v>
      </c>
      <c r="F908" s="26">
        <v>0</v>
      </c>
      <c r="G908" s="27">
        <f t="shared" si="34"/>
        <v>0</v>
      </c>
    </row>
    <row r="909" spans="1:7" ht="63.75" hidden="1" x14ac:dyDescent="0.2">
      <c r="A909" s="24" t="s">
        <v>527</v>
      </c>
      <c r="B909" s="25" t="s">
        <v>528</v>
      </c>
      <c r="C909" s="24" t="s">
        <v>523</v>
      </c>
      <c r="D909" s="25" t="s">
        <v>524</v>
      </c>
      <c r="E909" s="26">
        <v>8921.5499999999993</v>
      </c>
      <c r="F909" s="26">
        <v>5578.16</v>
      </c>
      <c r="G909" s="27">
        <f t="shared" si="34"/>
        <v>0.62524561315018135</v>
      </c>
    </row>
    <row r="910" spans="1:7" ht="38.25" x14ac:dyDescent="0.2">
      <c r="A910" s="4" t="s">
        <v>529</v>
      </c>
      <c r="B910" s="5" t="s">
        <v>530</v>
      </c>
      <c r="C910" s="4" t="s">
        <v>523</v>
      </c>
      <c r="D910" s="5" t="s">
        <v>524</v>
      </c>
      <c r="E910" s="7">
        <v>9025.32</v>
      </c>
      <c r="F910" s="7">
        <v>5906.52</v>
      </c>
      <c r="G910" s="9">
        <f t="shared" si="34"/>
        <v>0.65443884538165964</v>
      </c>
    </row>
    <row r="911" spans="1:7" s="10" customFormat="1" ht="25.5" x14ac:dyDescent="0.2">
      <c r="A911" s="31" t="s">
        <v>1</v>
      </c>
      <c r="B911" s="32" t="s">
        <v>539</v>
      </c>
      <c r="C911" s="31" t="s">
        <v>1</v>
      </c>
      <c r="D911" s="32" t="s">
        <v>1</v>
      </c>
      <c r="E911" s="33">
        <f>E915+E921+E922</f>
        <v>13281.97</v>
      </c>
      <c r="F911" s="33">
        <f>F915+F921+F922</f>
        <v>12654.69</v>
      </c>
      <c r="G911" s="34">
        <f t="shared" si="34"/>
        <v>0.95277206619198818</v>
      </c>
    </row>
    <row r="912" spans="1:7" s="13" customFormat="1" ht="25.5" x14ac:dyDescent="0.2">
      <c r="A912" s="12"/>
      <c r="B912" s="14" t="s">
        <v>542</v>
      </c>
      <c r="C912" s="12"/>
      <c r="D912" s="14"/>
      <c r="E912" s="15">
        <f>E914</f>
        <v>13281.97</v>
      </c>
      <c r="F912" s="16">
        <f>F914</f>
        <v>12654.69</v>
      </c>
      <c r="G912" s="17">
        <f t="shared" si="34"/>
        <v>0.95277206619198818</v>
      </c>
    </row>
    <row r="913" spans="1:7" s="13" customFormat="1" x14ac:dyDescent="0.2">
      <c r="A913" s="12"/>
      <c r="B913" s="14" t="s">
        <v>543</v>
      </c>
      <c r="C913" s="12"/>
      <c r="D913" s="14"/>
      <c r="E913" s="15"/>
      <c r="F913" s="16"/>
      <c r="G913" s="17"/>
    </row>
    <row r="914" spans="1:7" s="13" customFormat="1" ht="18.75" customHeight="1" x14ac:dyDescent="0.2">
      <c r="A914" s="12"/>
      <c r="B914" s="14" t="s">
        <v>544</v>
      </c>
      <c r="C914" s="12"/>
      <c r="D914" s="14"/>
      <c r="E914" s="15">
        <f>E915+E921+E922</f>
        <v>13281.97</v>
      </c>
      <c r="F914" s="15">
        <f>F915+F921+F922</f>
        <v>12654.69</v>
      </c>
      <c r="G914" s="17">
        <f t="shared" si="34"/>
        <v>0.95277206619198818</v>
      </c>
    </row>
    <row r="915" spans="1:7" s="13" customFormat="1" ht="25.5" x14ac:dyDescent="0.2">
      <c r="A915" s="4" t="s">
        <v>7</v>
      </c>
      <c r="B915" s="19" t="s">
        <v>550</v>
      </c>
      <c r="C915" s="12"/>
      <c r="D915" s="14"/>
      <c r="E915" s="20">
        <f>SUM(E916:E920)</f>
        <v>12141.16</v>
      </c>
      <c r="F915" s="23">
        <f>SUM(F916:F920)</f>
        <v>11644.490000000002</v>
      </c>
      <c r="G915" s="9">
        <f t="shared" ref="G915:G926" si="35">F915/E915</f>
        <v>0.95909204721789365</v>
      </c>
    </row>
    <row r="916" spans="1:7" ht="25.5" hidden="1" x14ac:dyDescent="0.2">
      <c r="A916" s="24" t="s">
        <v>7</v>
      </c>
      <c r="B916" s="25" t="s">
        <v>8</v>
      </c>
      <c r="C916" s="24" t="s">
        <v>9</v>
      </c>
      <c r="D916" s="25" t="s">
        <v>10</v>
      </c>
      <c r="E916" s="26">
        <v>10700</v>
      </c>
      <c r="F916" s="26">
        <v>10279.74</v>
      </c>
      <c r="G916" s="27">
        <f t="shared" si="35"/>
        <v>0.96072336448598128</v>
      </c>
    </row>
    <row r="917" spans="1:7" ht="25.5" hidden="1" x14ac:dyDescent="0.2">
      <c r="A917" s="24" t="s">
        <v>7</v>
      </c>
      <c r="B917" s="25" t="s">
        <v>8</v>
      </c>
      <c r="C917" s="24" t="s">
        <v>11</v>
      </c>
      <c r="D917" s="25" t="s">
        <v>12</v>
      </c>
      <c r="E917" s="26">
        <v>6.8</v>
      </c>
      <c r="F917" s="26">
        <v>4.29</v>
      </c>
      <c r="G917" s="27">
        <f t="shared" si="35"/>
        <v>0.63088235294117645</v>
      </c>
    </row>
    <row r="918" spans="1:7" ht="25.5" hidden="1" x14ac:dyDescent="0.2">
      <c r="A918" s="24" t="s">
        <v>7</v>
      </c>
      <c r="B918" s="25" t="s">
        <v>8</v>
      </c>
      <c r="C918" s="24" t="s">
        <v>13</v>
      </c>
      <c r="D918" s="25" t="s">
        <v>14</v>
      </c>
      <c r="E918" s="26">
        <v>552.36</v>
      </c>
      <c r="F918" s="26">
        <v>537.67999999999995</v>
      </c>
      <c r="G918" s="27">
        <f t="shared" si="35"/>
        <v>0.97342312984285595</v>
      </c>
    </row>
    <row r="919" spans="1:7" ht="25.5" hidden="1" x14ac:dyDescent="0.2">
      <c r="A919" s="24" t="s">
        <v>7</v>
      </c>
      <c r="B919" s="25" t="s">
        <v>8</v>
      </c>
      <c r="C919" s="24" t="s">
        <v>15</v>
      </c>
      <c r="D919" s="25" t="s">
        <v>16</v>
      </c>
      <c r="E919" s="26">
        <v>876</v>
      </c>
      <c r="F919" s="26">
        <v>818.34</v>
      </c>
      <c r="G919" s="27">
        <f t="shared" si="35"/>
        <v>0.93417808219178089</v>
      </c>
    </row>
    <row r="920" spans="1:7" ht="25.5" hidden="1" x14ac:dyDescent="0.2">
      <c r="A920" s="24" t="s">
        <v>7</v>
      </c>
      <c r="B920" s="25" t="s">
        <v>8</v>
      </c>
      <c r="C920" s="24" t="s">
        <v>17</v>
      </c>
      <c r="D920" s="25" t="s">
        <v>18</v>
      </c>
      <c r="E920" s="26">
        <v>6</v>
      </c>
      <c r="F920" s="26">
        <v>4.4400000000000004</v>
      </c>
      <c r="G920" s="27">
        <f t="shared" si="35"/>
        <v>0.7400000000000001</v>
      </c>
    </row>
    <row r="921" spans="1:7" ht="46.5" customHeight="1" x14ac:dyDescent="0.2">
      <c r="A921" s="4" t="s">
        <v>25</v>
      </c>
      <c r="B921" s="5" t="s">
        <v>26</v>
      </c>
      <c r="C921" s="4" t="s">
        <v>27</v>
      </c>
      <c r="D921" s="6" t="s">
        <v>28</v>
      </c>
      <c r="E921" s="7">
        <v>733.96</v>
      </c>
      <c r="F921" s="7">
        <v>733.96</v>
      </c>
      <c r="G921" s="9">
        <f t="shared" si="35"/>
        <v>1</v>
      </c>
    </row>
    <row r="922" spans="1:7" ht="51" x14ac:dyDescent="0.2">
      <c r="A922" s="4" t="s">
        <v>540</v>
      </c>
      <c r="B922" s="5" t="s">
        <v>541</v>
      </c>
      <c r="C922" s="4"/>
      <c r="D922" s="6"/>
      <c r="E922" s="7">
        <f>SUM(E923:E925)</f>
        <v>406.85</v>
      </c>
      <c r="F922" s="7">
        <f>SUM(F923:F925)</f>
        <v>276.24</v>
      </c>
      <c r="G922" s="9">
        <f t="shared" si="35"/>
        <v>0.67897259432223178</v>
      </c>
    </row>
    <row r="923" spans="1:7" ht="51" hidden="1" x14ac:dyDescent="0.2">
      <c r="A923" s="24" t="s">
        <v>540</v>
      </c>
      <c r="B923" s="25" t="s">
        <v>541</v>
      </c>
      <c r="C923" s="24" t="s">
        <v>13</v>
      </c>
      <c r="D923" s="25" t="s">
        <v>14</v>
      </c>
      <c r="E923" s="26">
        <v>74.8</v>
      </c>
      <c r="F923" s="26">
        <v>0</v>
      </c>
      <c r="G923" s="27">
        <f t="shared" si="35"/>
        <v>0</v>
      </c>
    </row>
    <row r="924" spans="1:7" ht="51" hidden="1" x14ac:dyDescent="0.2">
      <c r="A924" s="24" t="s">
        <v>540</v>
      </c>
      <c r="B924" s="25" t="s">
        <v>541</v>
      </c>
      <c r="C924" s="24" t="s">
        <v>15</v>
      </c>
      <c r="D924" s="25" t="s">
        <v>16</v>
      </c>
      <c r="E924" s="26">
        <v>320.5</v>
      </c>
      <c r="F924" s="26">
        <v>271.04000000000002</v>
      </c>
      <c r="G924" s="27">
        <f t="shared" si="35"/>
        <v>0.8456786271450859</v>
      </c>
    </row>
    <row r="925" spans="1:7" ht="51" hidden="1" x14ac:dyDescent="0.2">
      <c r="A925" s="24" t="s">
        <v>540</v>
      </c>
      <c r="B925" s="25" t="s">
        <v>541</v>
      </c>
      <c r="C925" s="24" t="s">
        <v>19</v>
      </c>
      <c r="D925" s="25" t="s">
        <v>20</v>
      </c>
      <c r="E925" s="26">
        <v>11.55</v>
      </c>
      <c r="F925" s="26">
        <v>5.2</v>
      </c>
      <c r="G925" s="27">
        <f t="shared" si="35"/>
        <v>0.45021645021645018</v>
      </c>
    </row>
    <row r="926" spans="1:7" ht="32.25" hidden="1" customHeight="1" x14ac:dyDescent="0.2">
      <c r="A926" s="48" t="s">
        <v>551</v>
      </c>
      <c r="B926" s="48"/>
      <c r="C926" s="43"/>
      <c r="D926" s="44"/>
      <c r="E926" s="41">
        <f>E5+E16+E24+E34+E42+E52+E71+E198+E241+E284+E337+E384+E437+E488+E538+E575+E614+E639+E667+E680+E714+E742+E753+E792+E829+E841+E853+E875+E911</f>
        <v>4588124.4999999991</v>
      </c>
      <c r="F926" s="41">
        <f>F5+F16+F24+F34+F42+F52+F71+F198+F241+F284+F337+F384+F437+F488+F538+F575+F614+F639+F667+F680+F714+F742+F753+F792+F829+F841+F853+F875+F911</f>
        <v>4266229.5100000016</v>
      </c>
      <c r="G926" s="34">
        <f t="shared" si="35"/>
        <v>0.92984170547246536</v>
      </c>
    </row>
    <row r="927" spans="1:7" ht="17.25" customHeight="1" x14ac:dyDescent="0.2"/>
  </sheetData>
  <mergeCells count="2">
    <mergeCell ref="A926:B926"/>
    <mergeCell ref="B1:G1"/>
  </mergeCells>
  <pageMargins left="0.11811023622047245" right="0.11811023622047245" top="0.19685039370078741" bottom="0.19685039370078741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Соколовский Алексей Владимирович</cp:lastModifiedBy>
  <cp:lastPrinted>2013-04-26T10:22:28Z</cp:lastPrinted>
  <dcterms:created xsi:type="dcterms:W3CDTF">2002-03-11T10:22:12Z</dcterms:created>
  <dcterms:modified xsi:type="dcterms:W3CDTF">2013-05-06T06:41:05Z</dcterms:modified>
</cp:coreProperties>
</file>