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95" windowWidth="15450" windowHeight="10080"/>
  </bookViews>
  <sheets>
    <sheet name="Бюджет" sheetId="3" r:id="rId1"/>
  </sheets>
  <definedNames>
    <definedName name="APPT" localSheetId="0">Бюджет!#REF!</definedName>
    <definedName name="FIO" localSheetId="0">Бюджет!$C$21</definedName>
    <definedName name="SIGN" localSheetId="0">Бюджет!$A$21:$E$22</definedName>
    <definedName name="_xlnm.Print_Titles" localSheetId="0">Бюджет!$14:$14</definedName>
  </definedNames>
  <calcPr calcId="145621"/>
</workbook>
</file>

<file path=xl/calcChain.xml><?xml version="1.0" encoding="utf-8"?>
<calcChain xmlns="http://schemas.openxmlformats.org/spreadsheetml/2006/main">
  <c r="D966" i="3" l="1"/>
  <c r="D1228" i="3" l="1"/>
  <c r="C1228" i="3"/>
  <c r="D804" i="3"/>
  <c r="D869" i="3"/>
  <c r="D802" i="3" s="1"/>
  <c r="C869" i="3"/>
  <c r="E1193" i="3" l="1"/>
  <c r="E1194" i="3"/>
  <c r="E1195" i="3"/>
  <c r="E1196" i="3"/>
  <c r="E1197" i="3"/>
  <c r="E1198" i="3"/>
  <c r="E1199" i="3"/>
  <c r="E1201" i="3"/>
  <c r="E1202" i="3"/>
  <c r="E1180" i="3"/>
  <c r="E1181" i="3"/>
  <c r="E1182" i="3"/>
  <c r="E1183" i="3"/>
  <c r="E1184" i="3"/>
  <c r="E1186" i="3"/>
  <c r="E1187" i="3"/>
  <c r="E1188" i="3"/>
  <c r="E1121" i="3"/>
  <c r="E1122" i="3"/>
  <c r="E1123" i="3"/>
  <c r="E1124" i="3"/>
  <c r="E1125" i="3"/>
  <c r="E1127" i="3"/>
  <c r="E1128" i="3"/>
  <c r="E1129" i="3"/>
  <c r="D965" i="3"/>
  <c r="C966" i="3"/>
  <c r="C965" i="3" s="1"/>
  <c r="E973" i="3"/>
  <c r="E942" i="3"/>
  <c r="E943" i="3"/>
  <c r="E944" i="3"/>
  <c r="E945" i="3"/>
  <c r="E947" i="3"/>
  <c r="E948" i="3"/>
  <c r="E949" i="3"/>
  <c r="E924" i="3"/>
  <c r="E925" i="3"/>
  <c r="E926" i="3"/>
  <c r="E927" i="3"/>
  <c r="E928" i="3"/>
  <c r="E929" i="3"/>
  <c r="E930" i="3"/>
  <c r="E932" i="3"/>
  <c r="E933" i="3"/>
  <c r="E913" i="3"/>
  <c r="E914" i="3"/>
  <c r="E915" i="3"/>
  <c r="E916" i="3"/>
  <c r="E917" i="3"/>
  <c r="E918" i="3"/>
  <c r="E920" i="3"/>
  <c r="E921" i="3"/>
  <c r="E922" i="3"/>
  <c r="E898" i="3"/>
  <c r="E899" i="3"/>
  <c r="E900" i="3"/>
  <c r="E901" i="3"/>
  <c r="E902" i="3"/>
  <c r="E904" i="3"/>
  <c r="E905" i="3"/>
  <c r="E906" i="3"/>
  <c r="E907" i="3"/>
  <c r="E908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8" i="3"/>
  <c r="E849" i="3"/>
  <c r="E850" i="3"/>
  <c r="E851" i="3"/>
  <c r="E852" i="3"/>
  <c r="E853" i="3"/>
  <c r="E820" i="3"/>
  <c r="E822" i="3"/>
  <c r="E817" i="3"/>
  <c r="E813" i="3"/>
  <c r="E814" i="3"/>
  <c r="E815" i="3"/>
  <c r="E818" i="3"/>
  <c r="E233" i="3"/>
  <c r="E232" i="3"/>
  <c r="E231" i="3"/>
  <c r="E230" i="3"/>
  <c r="E229" i="3"/>
  <c r="E228" i="3"/>
  <c r="E227" i="3"/>
  <c r="E226" i="3"/>
  <c r="E198" i="3"/>
  <c r="D111" i="3"/>
  <c r="C111" i="3"/>
  <c r="E125" i="3"/>
  <c r="E126" i="3"/>
  <c r="D38" i="3"/>
  <c r="C38" i="3"/>
  <c r="E46" i="3"/>
  <c r="E45" i="3"/>
  <c r="E44" i="3"/>
  <c r="E30" i="3"/>
  <c r="E29" i="3"/>
  <c r="E28" i="3"/>
  <c r="E27" i="3"/>
  <c r="E26" i="3"/>
  <c r="E1228" i="3"/>
  <c r="D1220" i="3"/>
  <c r="C1220" i="3"/>
  <c r="D1217" i="3"/>
  <c r="C1217" i="3"/>
  <c r="D1215" i="3"/>
  <c r="C1215" i="3"/>
  <c r="D1203" i="3"/>
  <c r="C1203" i="3"/>
  <c r="E1203" i="3" s="1"/>
  <c r="D1192" i="3"/>
  <c r="C1192" i="3"/>
  <c r="D1189" i="3"/>
  <c r="C1189" i="3"/>
  <c r="D1179" i="3"/>
  <c r="C1179" i="3"/>
  <c r="D1165" i="3"/>
  <c r="C1165" i="3"/>
  <c r="D1158" i="3"/>
  <c r="C1158" i="3"/>
  <c r="D1149" i="3"/>
  <c r="D1146" i="3" s="1"/>
  <c r="C1149" i="3"/>
  <c r="C1146" i="3" s="1"/>
  <c r="D1142" i="3"/>
  <c r="C1142" i="3"/>
  <c r="E1142" i="3" s="1"/>
  <c r="D1140" i="3"/>
  <c r="D1139" i="3" s="1"/>
  <c r="C1140" i="3"/>
  <c r="D1130" i="3"/>
  <c r="C1130" i="3"/>
  <c r="D1120" i="3"/>
  <c r="C1120" i="3"/>
  <c r="D1116" i="3"/>
  <c r="D1115" i="3" s="1"/>
  <c r="C1116" i="3"/>
  <c r="E1131" i="3"/>
  <c r="E1132" i="3"/>
  <c r="E1133" i="3"/>
  <c r="E1134" i="3"/>
  <c r="E1135" i="3"/>
  <c r="E1136" i="3"/>
  <c r="E1137" i="3"/>
  <c r="E1138" i="3"/>
  <c r="E1141" i="3"/>
  <c r="D1095" i="3"/>
  <c r="C1095" i="3"/>
  <c r="D1093" i="3"/>
  <c r="C1093" i="3"/>
  <c r="D1090" i="3"/>
  <c r="C1090" i="3"/>
  <c r="D1088" i="3"/>
  <c r="C1088" i="3"/>
  <c r="D1086" i="3"/>
  <c r="C1086" i="3"/>
  <c r="D1084" i="3"/>
  <c r="D1083" i="3" s="1"/>
  <c r="C1084" i="3"/>
  <c r="C1083" i="3" s="1"/>
  <c r="D1081" i="3"/>
  <c r="D1080" i="3" s="1"/>
  <c r="C1081" i="3"/>
  <c r="C1080" i="3" s="1"/>
  <c r="D1078" i="3"/>
  <c r="D1077" i="3" s="1"/>
  <c r="C1078" i="3"/>
  <c r="C1077" i="3" s="1"/>
  <c r="D1075" i="3"/>
  <c r="C1075" i="3"/>
  <c r="D1072" i="3"/>
  <c r="C1072" i="3"/>
  <c r="C1071" i="3" s="1"/>
  <c r="D1069" i="3"/>
  <c r="C1069" i="3"/>
  <c r="D1066" i="3"/>
  <c r="C1066" i="3"/>
  <c r="D1064" i="3"/>
  <c r="C1064" i="3"/>
  <c r="E1067" i="3"/>
  <c r="E1068" i="3"/>
  <c r="E1070" i="3"/>
  <c r="E1073" i="3"/>
  <c r="E1074" i="3"/>
  <c r="E1076" i="3"/>
  <c r="E1079" i="3"/>
  <c r="E1082" i="3"/>
  <c r="E1085" i="3"/>
  <c r="E1087" i="3"/>
  <c r="E1089" i="3"/>
  <c r="E1091" i="3"/>
  <c r="E1092" i="3"/>
  <c r="E1094" i="3"/>
  <c r="C1178" i="3" l="1"/>
  <c r="C1177" i="3" s="1"/>
  <c r="C1175" i="3" s="1"/>
  <c r="E1217" i="3"/>
  <c r="E1158" i="3"/>
  <c r="D1063" i="3"/>
  <c r="D1062" i="3" s="1"/>
  <c r="D1071" i="3"/>
  <c r="C1119" i="3"/>
  <c r="E1064" i="3"/>
  <c r="E1088" i="3"/>
  <c r="D1178" i="3"/>
  <c r="D1177" i="3" s="1"/>
  <c r="E1192" i="3"/>
  <c r="E1215" i="3"/>
  <c r="E1220" i="3"/>
  <c r="D1214" i="3"/>
  <c r="E1080" i="3"/>
  <c r="E1095" i="3"/>
  <c r="E1165" i="3"/>
  <c r="D1213" i="3"/>
  <c r="C1214" i="3"/>
  <c r="C1213" i="3" s="1"/>
  <c r="C1211" i="3" s="1"/>
  <c r="C1063" i="3"/>
  <c r="C1062" i="3" s="1"/>
  <c r="C1060" i="3" s="1"/>
  <c r="E1069" i="3"/>
  <c r="E1086" i="3"/>
  <c r="D1119" i="3"/>
  <c r="E1189" i="3"/>
  <c r="E1077" i="3"/>
  <c r="E1078" i="3"/>
  <c r="E1116" i="3"/>
  <c r="C1115" i="3"/>
  <c r="E1115" i="3" s="1"/>
  <c r="E1149" i="3"/>
  <c r="E1179" i="3"/>
  <c r="E1063" i="3"/>
  <c r="E1071" i="3"/>
  <c r="E1083" i="3"/>
  <c r="E1090" i="3"/>
  <c r="E1081" i="3"/>
  <c r="E1130" i="3"/>
  <c r="E1084" i="3"/>
  <c r="E1066" i="3"/>
  <c r="E1075" i="3"/>
  <c r="E1120" i="3"/>
  <c r="E1140" i="3"/>
  <c r="C1139" i="3"/>
  <c r="E1139" i="3" s="1"/>
  <c r="E1093" i="3"/>
  <c r="E1072" i="3"/>
  <c r="E1177" i="3" l="1"/>
  <c r="E1119" i="3"/>
  <c r="D1175" i="3"/>
  <c r="E1178" i="3"/>
  <c r="D1114" i="3"/>
  <c r="E1213" i="3"/>
  <c r="D1211" i="3"/>
  <c r="E1214" i="3"/>
  <c r="E1062" i="3"/>
  <c r="D1060" i="3"/>
  <c r="D1112" i="3"/>
  <c r="C1114" i="3"/>
  <c r="C1112" i="3" s="1"/>
  <c r="E1114" i="3" l="1"/>
  <c r="D1056" i="3" l="1"/>
  <c r="C1056" i="3"/>
  <c r="D1054" i="3"/>
  <c r="D1053" i="3" s="1"/>
  <c r="C1054" i="3"/>
  <c r="E1054" i="3" s="1"/>
  <c r="D1051" i="3"/>
  <c r="D1050" i="3" s="1"/>
  <c r="C1051" i="3"/>
  <c r="C1050" i="3" s="1"/>
  <c r="E1055" i="3"/>
  <c r="E1056" i="3"/>
  <c r="D1041" i="3"/>
  <c r="C1041" i="3"/>
  <c r="D1039" i="3"/>
  <c r="C1039" i="3"/>
  <c r="D1036" i="3"/>
  <c r="C1036" i="3"/>
  <c r="D1033" i="3"/>
  <c r="C1033" i="3"/>
  <c r="D1029" i="3"/>
  <c r="C1029" i="3"/>
  <c r="D1026" i="3"/>
  <c r="D1025" i="3" s="1"/>
  <c r="C1026" i="3"/>
  <c r="E1030" i="3"/>
  <c r="E1031" i="3"/>
  <c r="E1032" i="3"/>
  <c r="E1034" i="3"/>
  <c r="E1037" i="3"/>
  <c r="E1038" i="3"/>
  <c r="E1040" i="3"/>
  <c r="E1041" i="3"/>
  <c r="D1016" i="3"/>
  <c r="C1016" i="3"/>
  <c r="D1014" i="3"/>
  <c r="D1013" i="3" s="1"/>
  <c r="C1014" i="3"/>
  <c r="C1013" i="3" s="1"/>
  <c r="D1008" i="3"/>
  <c r="D1007" i="3" s="1"/>
  <c r="C1008" i="3"/>
  <c r="C1007" i="3" s="1"/>
  <c r="D1005" i="3"/>
  <c r="C1005" i="3"/>
  <c r="D997" i="3"/>
  <c r="C997" i="3"/>
  <c r="E998" i="3"/>
  <c r="E999" i="3"/>
  <c r="E1000" i="3"/>
  <c r="E1001" i="3"/>
  <c r="E1002" i="3"/>
  <c r="E1003" i="3"/>
  <c r="E1004" i="3"/>
  <c r="E1006" i="3"/>
  <c r="E1009" i="3"/>
  <c r="E1010" i="3"/>
  <c r="E1011" i="3"/>
  <c r="E1012" i="3"/>
  <c r="E1015" i="3"/>
  <c r="D993" i="3"/>
  <c r="D992" i="3" s="1"/>
  <c r="C993" i="3"/>
  <c r="C992" i="3" s="1"/>
  <c r="D985" i="3"/>
  <c r="C985" i="3"/>
  <c r="D980" i="3"/>
  <c r="C980" i="3"/>
  <c r="D978" i="3"/>
  <c r="C978" i="3"/>
  <c r="E981" i="3"/>
  <c r="E982" i="3"/>
  <c r="E983" i="3"/>
  <c r="E984" i="3"/>
  <c r="D950" i="3"/>
  <c r="C950" i="3"/>
  <c r="D941" i="3"/>
  <c r="C941" i="3"/>
  <c r="D934" i="3"/>
  <c r="C934" i="3"/>
  <c r="D923" i="3"/>
  <c r="C923" i="3"/>
  <c r="D912" i="3"/>
  <c r="C912" i="3"/>
  <c r="D909" i="3"/>
  <c r="C909" i="3"/>
  <c r="D897" i="3"/>
  <c r="C897" i="3"/>
  <c r="D887" i="3"/>
  <c r="C887" i="3"/>
  <c r="E910" i="3"/>
  <c r="D880" i="3"/>
  <c r="D877" i="3" s="1"/>
  <c r="C880" i="3"/>
  <c r="D865" i="3"/>
  <c r="C865" i="3"/>
  <c r="D862" i="3"/>
  <c r="C862" i="3"/>
  <c r="D857" i="3"/>
  <c r="C857" i="3"/>
  <c r="D854" i="3"/>
  <c r="C854" i="3"/>
  <c r="D833" i="3"/>
  <c r="C833" i="3"/>
  <c r="D826" i="3"/>
  <c r="C826" i="3"/>
  <c r="D824" i="3"/>
  <c r="C824" i="3"/>
  <c r="D819" i="3"/>
  <c r="C819" i="3"/>
  <c r="D812" i="3"/>
  <c r="C812" i="3"/>
  <c r="D809" i="3"/>
  <c r="D808" i="3" s="1"/>
  <c r="C809" i="3"/>
  <c r="C808" i="3" s="1"/>
  <c r="D806" i="3"/>
  <c r="D805" i="3" s="1"/>
  <c r="C806" i="3"/>
  <c r="E810" i="3"/>
  <c r="E825" i="3"/>
  <c r="E827" i="3"/>
  <c r="E828" i="3"/>
  <c r="E829" i="3"/>
  <c r="E830" i="3"/>
  <c r="E831" i="3"/>
  <c r="E855" i="3"/>
  <c r="E856" i="3"/>
  <c r="E858" i="3"/>
  <c r="E859" i="3"/>
  <c r="E860" i="3"/>
  <c r="E861" i="3"/>
  <c r="E863" i="3"/>
  <c r="E864" i="3"/>
  <c r="E866" i="3"/>
  <c r="E867" i="3"/>
  <c r="E868" i="3"/>
  <c r="E950" i="3" l="1"/>
  <c r="C996" i="3"/>
  <c r="E965" i="3"/>
  <c r="E1033" i="3"/>
  <c r="E1039" i="3"/>
  <c r="E857" i="3"/>
  <c r="C940" i="3"/>
  <c r="C939" i="3" s="1"/>
  <c r="C937" i="3" s="1"/>
  <c r="C1028" i="3"/>
  <c r="C1035" i="3"/>
  <c r="D940" i="3"/>
  <c r="D939" i="3" s="1"/>
  <c r="E1007" i="3"/>
  <c r="E826" i="3"/>
  <c r="E869" i="3"/>
  <c r="C911" i="3"/>
  <c r="E1013" i="3"/>
  <c r="E1029" i="3"/>
  <c r="D1028" i="3"/>
  <c r="D1035" i="3"/>
  <c r="E809" i="3"/>
  <c r="E909" i="3"/>
  <c r="E997" i="3"/>
  <c r="C823" i="3"/>
  <c r="C832" i="3"/>
  <c r="E934" i="3"/>
  <c r="E985" i="3"/>
  <c r="E1014" i="3"/>
  <c r="E1016" i="3"/>
  <c r="E1026" i="3"/>
  <c r="E1051" i="3"/>
  <c r="D1049" i="3"/>
  <c r="D1047" i="3" s="1"/>
  <c r="E992" i="3"/>
  <c r="C991" i="3"/>
  <c r="C989" i="3" s="1"/>
  <c r="D996" i="3"/>
  <c r="E996" i="3" s="1"/>
  <c r="E812" i="3"/>
  <c r="E880" i="3"/>
  <c r="E1008" i="3"/>
  <c r="E1036" i="3"/>
  <c r="E808" i="3"/>
  <c r="D911" i="3"/>
  <c r="D977" i="3"/>
  <c r="D976" i="3" s="1"/>
  <c r="E806" i="3"/>
  <c r="C886" i="3"/>
  <c r="E923" i="3"/>
  <c r="E941" i="3"/>
  <c r="E978" i="3"/>
  <c r="E993" i="3"/>
  <c r="E1050" i="3"/>
  <c r="C1053" i="3"/>
  <c r="E1053" i="3" s="1"/>
  <c r="C1025" i="3"/>
  <c r="E1005" i="3"/>
  <c r="D937" i="3"/>
  <c r="D811" i="3"/>
  <c r="D832" i="3"/>
  <c r="E887" i="3"/>
  <c r="D886" i="3"/>
  <c r="C805" i="3"/>
  <c r="E805" i="3" s="1"/>
  <c r="E862" i="3"/>
  <c r="C877" i="3"/>
  <c r="E897" i="3"/>
  <c r="C977" i="3"/>
  <c r="C976" i="3" s="1"/>
  <c r="C974" i="3" s="1"/>
  <c r="E980" i="3"/>
  <c r="E912" i="3"/>
  <c r="C811" i="3"/>
  <c r="E824" i="3"/>
  <c r="D823" i="3"/>
  <c r="E854" i="3"/>
  <c r="E865" i="3"/>
  <c r="E833" i="3"/>
  <c r="E819" i="3"/>
  <c r="D796" i="3"/>
  <c r="C796" i="3"/>
  <c r="D794" i="3"/>
  <c r="D793" i="3" s="1"/>
  <c r="C794" i="3"/>
  <c r="C793" i="3" s="1"/>
  <c r="D791" i="3"/>
  <c r="C791" i="3"/>
  <c r="D789" i="3"/>
  <c r="C789" i="3"/>
  <c r="D786" i="3"/>
  <c r="D785" i="3" s="1"/>
  <c r="C786" i="3"/>
  <c r="C785" i="3" s="1"/>
  <c r="D783" i="3"/>
  <c r="D782" i="3" s="1"/>
  <c r="C783" i="3"/>
  <c r="C782" i="3" s="1"/>
  <c r="D778" i="3"/>
  <c r="D777" i="3" s="1"/>
  <c r="C778" i="3"/>
  <c r="C777" i="3" s="1"/>
  <c r="D775" i="3"/>
  <c r="C775" i="3"/>
  <c r="D770" i="3"/>
  <c r="C770" i="3"/>
  <c r="D767" i="3"/>
  <c r="C767" i="3"/>
  <c r="D765" i="3"/>
  <c r="C765" i="3"/>
  <c r="D761" i="3"/>
  <c r="C761" i="3"/>
  <c r="D757" i="3"/>
  <c r="C757" i="3"/>
  <c r="D755" i="3"/>
  <c r="C755" i="3"/>
  <c r="D752" i="3"/>
  <c r="D751" i="3" s="1"/>
  <c r="C752" i="3"/>
  <c r="C751" i="3" s="1"/>
  <c r="D748" i="3"/>
  <c r="D747" i="3" s="1"/>
  <c r="C748" i="3"/>
  <c r="C747" i="3" s="1"/>
  <c r="D745" i="3"/>
  <c r="D744" i="3" s="1"/>
  <c r="C745" i="3"/>
  <c r="E749" i="3"/>
  <c r="E750" i="3"/>
  <c r="E753" i="3"/>
  <c r="E756" i="3"/>
  <c r="E758" i="3"/>
  <c r="E759" i="3"/>
  <c r="E760" i="3"/>
  <c r="E762" i="3"/>
  <c r="E763" i="3"/>
  <c r="E766" i="3"/>
  <c r="E768" i="3"/>
  <c r="E771" i="3"/>
  <c r="E772" i="3"/>
  <c r="E773" i="3"/>
  <c r="E774" i="3"/>
  <c r="E776" i="3"/>
  <c r="E779" i="3"/>
  <c r="E780" i="3"/>
  <c r="E781" i="3"/>
  <c r="E784" i="3"/>
  <c r="E787" i="3"/>
  <c r="E790" i="3"/>
  <c r="E792" i="3"/>
  <c r="E795" i="3"/>
  <c r="D735" i="3"/>
  <c r="C735" i="3"/>
  <c r="D730" i="3"/>
  <c r="D729" i="3" s="1"/>
  <c r="C730" i="3"/>
  <c r="D733" i="3"/>
  <c r="D732" i="3" s="1"/>
  <c r="C733" i="3"/>
  <c r="C732" i="3" s="1"/>
  <c r="D727" i="3"/>
  <c r="C727" i="3"/>
  <c r="D724" i="3"/>
  <c r="C724" i="3"/>
  <c r="D721" i="3"/>
  <c r="D720" i="3" s="1"/>
  <c r="C721" i="3"/>
  <c r="C720" i="3" s="1"/>
  <c r="D718" i="3"/>
  <c r="D717" i="3" s="1"/>
  <c r="C718" i="3"/>
  <c r="D715" i="3"/>
  <c r="D714" i="3" s="1"/>
  <c r="C715" i="3"/>
  <c r="D709" i="3"/>
  <c r="D708" i="3" s="1"/>
  <c r="C709" i="3"/>
  <c r="D706" i="3"/>
  <c r="C706" i="3"/>
  <c r="D701" i="3"/>
  <c r="C701" i="3"/>
  <c r="D698" i="3"/>
  <c r="C698" i="3"/>
  <c r="D696" i="3"/>
  <c r="C696" i="3"/>
  <c r="D692" i="3"/>
  <c r="C692" i="3"/>
  <c r="D688" i="3"/>
  <c r="C688" i="3"/>
  <c r="D686" i="3"/>
  <c r="C686" i="3"/>
  <c r="D683" i="3"/>
  <c r="D682" i="3" s="1"/>
  <c r="C683" i="3"/>
  <c r="C682" i="3" s="1"/>
  <c r="D679" i="3"/>
  <c r="D678" i="3" s="1"/>
  <c r="C679" i="3"/>
  <c r="D676" i="3"/>
  <c r="D675" i="3" s="1"/>
  <c r="C676" i="3"/>
  <c r="E680" i="3"/>
  <c r="E681" i="3"/>
  <c r="E684" i="3"/>
  <c r="E687" i="3"/>
  <c r="E689" i="3"/>
  <c r="E690" i="3"/>
  <c r="E691" i="3"/>
  <c r="E693" i="3"/>
  <c r="E694" i="3"/>
  <c r="E697" i="3"/>
  <c r="E699" i="3"/>
  <c r="E702" i="3"/>
  <c r="E703" i="3"/>
  <c r="E704" i="3"/>
  <c r="E705" i="3"/>
  <c r="E707" i="3"/>
  <c r="E710" i="3"/>
  <c r="E711" i="3"/>
  <c r="E712" i="3"/>
  <c r="E713" i="3"/>
  <c r="E716" i="3"/>
  <c r="E719" i="3"/>
  <c r="E722" i="3"/>
  <c r="E725" i="3"/>
  <c r="E726" i="3"/>
  <c r="E728" i="3"/>
  <c r="E731" i="3"/>
  <c r="E734" i="3"/>
  <c r="D666" i="3"/>
  <c r="C666" i="3"/>
  <c r="D664" i="3"/>
  <c r="D663" i="3" s="1"/>
  <c r="C664" i="3"/>
  <c r="C663" i="3" s="1"/>
  <c r="D661" i="3"/>
  <c r="C661" i="3"/>
  <c r="D659" i="3"/>
  <c r="C659" i="3"/>
  <c r="D656" i="3"/>
  <c r="D655" i="3" s="1"/>
  <c r="C656" i="3"/>
  <c r="D653" i="3"/>
  <c r="D652" i="3" s="1"/>
  <c r="C653" i="3"/>
  <c r="D650" i="3"/>
  <c r="C650" i="3"/>
  <c r="C649" i="3" s="1"/>
  <c r="D644" i="3"/>
  <c r="D643" i="3" s="1"/>
  <c r="C644" i="3"/>
  <c r="C643" i="3" s="1"/>
  <c r="D641" i="3"/>
  <c r="C641" i="3"/>
  <c r="D636" i="3"/>
  <c r="C636" i="3"/>
  <c r="D633" i="3"/>
  <c r="C633" i="3"/>
  <c r="D631" i="3"/>
  <c r="C631" i="3"/>
  <c r="D627" i="3"/>
  <c r="C627" i="3"/>
  <c r="D623" i="3"/>
  <c r="C623" i="3"/>
  <c r="D621" i="3"/>
  <c r="C621" i="3"/>
  <c r="D618" i="3"/>
  <c r="C618" i="3"/>
  <c r="C617" i="3" s="1"/>
  <c r="D614" i="3"/>
  <c r="D613" i="3" s="1"/>
  <c r="C614" i="3"/>
  <c r="C613" i="3" s="1"/>
  <c r="D611" i="3"/>
  <c r="D610" i="3" s="1"/>
  <c r="C611" i="3"/>
  <c r="C610" i="3" s="1"/>
  <c r="E615" i="3"/>
  <c r="E616" i="3"/>
  <c r="E619" i="3"/>
  <c r="E622" i="3"/>
  <c r="E624" i="3"/>
  <c r="E625" i="3"/>
  <c r="E626" i="3"/>
  <c r="E628" i="3"/>
  <c r="E629" i="3"/>
  <c r="E632" i="3"/>
  <c r="E634" i="3"/>
  <c r="E637" i="3"/>
  <c r="E638" i="3"/>
  <c r="E639" i="3"/>
  <c r="E640" i="3"/>
  <c r="E642" i="3"/>
  <c r="E645" i="3"/>
  <c r="E646" i="3"/>
  <c r="E647" i="3"/>
  <c r="E648" i="3"/>
  <c r="E651" i="3"/>
  <c r="E654" i="3"/>
  <c r="E657" i="3"/>
  <c r="E660" i="3"/>
  <c r="E662" i="3"/>
  <c r="E665" i="3"/>
  <c r="D601" i="3"/>
  <c r="C601" i="3"/>
  <c r="D599" i="3"/>
  <c r="C599" i="3"/>
  <c r="C598" i="3" s="1"/>
  <c r="D596" i="3"/>
  <c r="C596" i="3"/>
  <c r="D594" i="3"/>
  <c r="C594" i="3"/>
  <c r="D591" i="3"/>
  <c r="D590" i="3" s="1"/>
  <c r="C591" i="3"/>
  <c r="C590" i="3" s="1"/>
  <c r="D588" i="3"/>
  <c r="D587" i="3" s="1"/>
  <c r="C588" i="3"/>
  <c r="C587" i="3" s="1"/>
  <c r="D585" i="3"/>
  <c r="D584" i="3" s="1"/>
  <c r="C585" i="3"/>
  <c r="C584" i="3" s="1"/>
  <c r="D579" i="3"/>
  <c r="D578" i="3" s="1"/>
  <c r="C579" i="3"/>
  <c r="D576" i="3"/>
  <c r="C576" i="3"/>
  <c r="D571" i="3"/>
  <c r="C571" i="3"/>
  <c r="D568" i="3"/>
  <c r="D567" i="3" s="1"/>
  <c r="C568" i="3"/>
  <c r="C567" i="3" s="1"/>
  <c r="D564" i="3"/>
  <c r="C564" i="3"/>
  <c r="D560" i="3"/>
  <c r="C560" i="3"/>
  <c r="D558" i="3"/>
  <c r="C558" i="3"/>
  <c r="D555" i="3"/>
  <c r="D554" i="3" s="1"/>
  <c r="C555" i="3"/>
  <c r="C554" i="3" s="1"/>
  <c r="D551" i="3"/>
  <c r="D550" i="3" s="1"/>
  <c r="C551" i="3"/>
  <c r="C550" i="3" s="1"/>
  <c r="D548" i="3"/>
  <c r="D547" i="3" s="1"/>
  <c r="C548" i="3"/>
  <c r="C547" i="3" s="1"/>
  <c r="E552" i="3"/>
  <c r="E553" i="3"/>
  <c r="E556" i="3"/>
  <c r="E559" i="3"/>
  <c r="E561" i="3"/>
  <c r="E562" i="3"/>
  <c r="E563" i="3"/>
  <c r="E565" i="3"/>
  <c r="E566" i="3"/>
  <c r="E569" i="3"/>
  <c r="E572" i="3"/>
  <c r="E573" i="3"/>
  <c r="E574" i="3"/>
  <c r="E575" i="3"/>
  <c r="E577" i="3"/>
  <c r="E580" i="3"/>
  <c r="E581" i="3"/>
  <c r="E582" i="3"/>
  <c r="E583" i="3"/>
  <c r="E586" i="3"/>
  <c r="E589" i="3"/>
  <c r="E592" i="3"/>
  <c r="E595" i="3"/>
  <c r="E597" i="3"/>
  <c r="E600" i="3"/>
  <c r="E549" i="3"/>
  <c r="D537" i="3"/>
  <c r="C537" i="3"/>
  <c r="D535" i="3"/>
  <c r="C535" i="3"/>
  <c r="C534" i="3" s="1"/>
  <c r="D532" i="3"/>
  <c r="D531" i="3" s="1"/>
  <c r="C532" i="3"/>
  <c r="C531" i="3" s="1"/>
  <c r="D529" i="3"/>
  <c r="C529" i="3"/>
  <c r="D527" i="3"/>
  <c r="C527" i="3"/>
  <c r="D524" i="3"/>
  <c r="D523" i="3" s="1"/>
  <c r="C524" i="3"/>
  <c r="C523" i="3" s="1"/>
  <c r="D521" i="3"/>
  <c r="C521" i="3"/>
  <c r="C520" i="3" s="1"/>
  <c r="D518" i="3"/>
  <c r="D517" i="3" s="1"/>
  <c r="C518" i="3"/>
  <c r="C517" i="3" s="1"/>
  <c r="D512" i="3"/>
  <c r="C512" i="3"/>
  <c r="C511" i="3" s="1"/>
  <c r="D509" i="3"/>
  <c r="C509" i="3"/>
  <c r="D504" i="3"/>
  <c r="C504" i="3"/>
  <c r="D501" i="3"/>
  <c r="D500" i="3" s="1"/>
  <c r="C501" i="3"/>
  <c r="C500" i="3" s="1"/>
  <c r="D497" i="3"/>
  <c r="C497" i="3"/>
  <c r="D493" i="3"/>
  <c r="C493" i="3"/>
  <c r="D491" i="3"/>
  <c r="C491" i="3"/>
  <c r="D488" i="3"/>
  <c r="D487" i="3" s="1"/>
  <c r="C488" i="3"/>
  <c r="C487" i="3" s="1"/>
  <c r="D484" i="3"/>
  <c r="D483" i="3" s="1"/>
  <c r="C484" i="3"/>
  <c r="C483" i="3" s="1"/>
  <c r="D481" i="3"/>
  <c r="D480" i="3" s="1"/>
  <c r="C481" i="3"/>
  <c r="E485" i="3"/>
  <c r="E486" i="3"/>
  <c r="E489" i="3"/>
  <c r="E492" i="3"/>
  <c r="E494" i="3"/>
  <c r="E495" i="3"/>
  <c r="E496" i="3"/>
  <c r="E498" i="3"/>
  <c r="E499" i="3"/>
  <c r="E502" i="3"/>
  <c r="E505" i="3"/>
  <c r="E506" i="3"/>
  <c r="E507" i="3"/>
  <c r="E508" i="3"/>
  <c r="E510" i="3"/>
  <c r="E513" i="3"/>
  <c r="E514" i="3"/>
  <c r="E515" i="3"/>
  <c r="E516" i="3"/>
  <c r="E519" i="3"/>
  <c r="E522" i="3"/>
  <c r="E525" i="3"/>
  <c r="E528" i="3"/>
  <c r="E530" i="3"/>
  <c r="E533" i="3"/>
  <c r="E536" i="3"/>
  <c r="D470" i="3"/>
  <c r="C470" i="3"/>
  <c r="D468" i="3"/>
  <c r="D467" i="3" s="1"/>
  <c r="C468" i="3"/>
  <c r="C467" i="3" s="1"/>
  <c r="D465" i="3"/>
  <c r="C465" i="3"/>
  <c r="D463" i="3"/>
  <c r="C463" i="3"/>
  <c r="D460" i="3"/>
  <c r="D459" i="3" s="1"/>
  <c r="C460" i="3"/>
  <c r="C459" i="3" s="1"/>
  <c r="D457" i="3"/>
  <c r="D456" i="3" s="1"/>
  <c r="C457" i="3"/>
  <c r="C456" i="3" s="1"/>
  <c r="D454" i="3"/>
  <c r="D453" i="3" s="1"/>
  <c r="C454" i="3"/>
  <c r="C453" i="3" s="1"/>
  <c r="D448" i="3"/>
  <c r="D447" i="3" s="1"/>
  <c r="C448" i="3"/>
  <c r="C447" i="3" s="1"/>
  <c r="D445" i="3"/>
  <c r="C445" i="3"/>
  <c r="D440" i="3"/>
  <c r="C440" i="3"/>
  <c r="D437" i="3"/>
  <c r="C437" i="3"/>
  <c r="D435" i="3"/>
  <c r="C435" i="3"/>
  <c r="D431" i="3"/>
  <c r="C431" i="3"/>
  <c r="D427" i="3"/>
  <c r="C427" i="3"/>
  <c r="D425" i="3"/>
  <c r="C425" i="3"/>
  <c r="D422" i="3"/>
  <c r="C422" i="3"/>
  <c r="D420" i="3"/>
  <c r="C420" i="3"/>
  <c r="D416" i="3"/>
  <c r="C416" i="3"/>
  <c r="C415" i="3" s="1"/>
  <c r="D413" i="3"/>
  <c r="D412" i="3" s="1"/>
  <c r="C413" i="3"/>
  <c r="C412" i="3" s="1"/>
  <c r="E417" i="3"/>
  <c r="E418" i="3"/>
  <c r="E421" i="3"/>
  <c r="E423" i="3"/>
  <c r="E426" i="3"/>
  <c r="E428" i="3"/>
  <c r="E429" i="3"/>
  <c r="E430" i="3"/>
  <c r="E432" i="3"/>
  <c r="E433" i="3"/>
  <c r="E436" i="3"/>
  <c r="E438" i="3"/>
  <c r="E441" i="3"/>
  <c r="E442" i="3"/>
  <c r="E443" i="3"/>
  <c r="E444" i="3"/>
  <c r="E446" i="3"/>
  <c r="E449" i="3"/>
  <c r="E450" i="3"/>
  <c r="E451" i="3"/>
  <c r="E452" i="3"/>
  <c r="E455" i="3"/>
  <c r="E458" i="3"/>
  <c r="E461" i="3"/>
  <c r="E464" i="3"/>
  <c r="E466" i="3"/>
  <c r="E469" i="3"/>
  <c r="D402" i="3"/>
  <c r="C402" i="3"/>
  <c r="D400" i="3"/>
  <c r="D399" i="3" s="1"/>
  <c r="C400" i="3"/>
  <c r="C399" i="3" s="1"/>
  <c r="D397" i="3"/>
  <c r="C397" i="3"/>
  <c r="D395" i="3"/>
  <c r="C395" i="3"/>
  <c r="D392" i="3"/>
  <c r="D391" i="3" s="1"/>
  <c r="C392" i="3"/>
  <c r="C391" i="3" s="1"/>
  <c r="D389" i="3"/>
  <c r="D388" i="3" s="1"/>
  <c r="C389" i="3"/>
  <c r="C388" i="3" s="1"/>
  <c r="D386" i="3"/>
  <c r="C386" i="3"/>
  <c r="C385" i="3" s="1"/>
  <c r="D380" i="3"/>
  <c r="C380" i="3"/>
  <c r="C379" i="3" s="1"/>
  <c r="D377" i="3"/>
  <c r="C377" i="3"/>
  <c r="D372" i="3"/>
  <c r="C372" i="3"/>
  <c r="E372" i="3" s="1"/>
  <c r="D369" i="3"/>
  <c r="C369" i="3"/>
  <c r="C368" i="3" s="1"/>
  <c r="D365" i="3"/>
  <c r="C365" i="3"/>
  <c r="E365" i="3" s="1"/>
  <c r="D361" i="3"/>
  <c r="C361" i="3"/>
  <c r="D359" i="3"/>
  <c r="C359" i="3"/>
  <c r="D356" i="3"/>
  <c r="D355" i="3" s="1"/>
  <c r="C356" i="3"/>
  <c r="D352" i="3"/>
  <c r="D351" i="3" s="1"/>
  <c r="C352" i="3"/>
  <c r="C351" i="3" s="1"/>
  <c r="E353" i="3"/>
  <c r="E354" i="3"/>
  <c r="E357" i="3"/>
  <c r="E360" i="3"/>
  <c r="E362" i="3"/>
  <c r="E363" i="3"/>
  <c r="E364" i="3"/>
  <c r="E366" i="3"/>
  <c r="E367" i="3"/>
  <c r="E370" i="3"/>
  <c r="E373" i="3"/>
  <c r="E374" i="3"/>
  <c r="E375" i="3"/>
  <c r="E376" i="3"/>
  <c r="E378" i="3"/>
  <c r="E381" i="3"/>
  <c r="E382" i="3"/>
  <c r="E383" i="3"/>
  <c r="E384" i="3"/>
  <c r="E387" i="3"/>
  <c r="E390" i="3"/>
  <c r="E393" i="3"/>
  <c r="E396" i="3"/>
  <c r="E398" i="3"/>
  <c r="E401" i="3"/>
  <c r="D349" i="3"/>
  <c r="D348" i="3" s="1"/>
  <c r="C349" i="3"/>
  <c r="C348" i="3" s="1"/>
  <c r="D339" i="3"/>
  <c r="C339" i="3"/>
  <c r="D337" i="3"/>
  <c r="D336" i="3" s="1"/>
  <c r="C337" i="3"/>
  <c r="C336" i="3" s="1"/>
  <c r="D334" i="3"/>
  <c r="D333" i="3" s="1"/>
  <c r="C334" i="3"/>
  <c r="C333" i="3" s="1"/>
  <c r="D326" i="3"/>
  <c r="D325" i="3" s="1"/>
  <c r="D331" i="3"/>
  <c r="C331" i="3"/>
  <c r="D329" i="3"/>
  <c r="C329" i="3"/>
  <c r="C326" i="3"/>
  <c r="C325" i="3" s="1"/>
  <c r="D323" i="3"/>
  <c r="D322" i="3" s="1"/>
  <c r="C323" i="3"/>
  <c r="C322" i="3" s="1"/>
  <c r="D320" i="3"/>
  <c r="D319" i="3" s="1"/>
  <c r="C320" i="3"/>
  <c r="C319" i="3" s="1"/>
  <c r="E823" i="3" l="1"/>
  <c r="E529" i="3"/>
  <c r="E940" i="3"/>
  <c r="D1024" i="3"/>
  <c r="D1022" i="3" s="1"/>
  <c r="E911" i="3"/>
  <c r="C419" i="3"/>
  <c r="C424" i="3"/>
  <c r="E457" i="3"/>
  <c r="E1035" i="3"/>
  <c r="E832" i="3"/>
  <c r="E1028" i="3"/>
  <c r="E356" i="3"/>
  <c r="E361" i="3"/>
  <c r="E497" i="3"/>
  <c r="E527" i="3"/>
  <c r="D570" i="3"/>
  <c r="E706" i="3"/>
  <c r="E727" i="3"/>
  <c r="E786" i="3"/>
  <c r="C557" i="3"/>
  <c r="E567" i="3"/>
  <c r="E576" i="3"/>
  <c r="E601" i="3"/>
  <c r="E676" i="3"/>
  <c r="E682" i="3"/>
  <c r="E709" i="3"/>
  <c r="E718" i="3"/>
  <c r="E724" i="3"/>
  <c r="E796" i="3"/>
  <c r="C885" i="3"/>
  <c r="C883" i="3" s="1"/>
  <c r="E811" i="3"/>
  <c r="E1025" i="3"/>
  <c r="C1024" i="3"/>
  <c r="C394" i="3"/>
  <c r="E618" i="3"/>
  <c r="D991" i="3"/>
  <c r="E380" i="3"/>
  <c r="D371" i="3"/>
  <c r="E679" i="3"/>
  <c r="E686" i="3"/>
  <c r="E698" i="3"/>
  <c r="E715" i="3"/>
  <c r="E735" i="3"/>
  <c r="C754" i="3"/>
  <c r="C788" i="3"/>
  <c r="C1049" i="3"/>
  <c r="E554" i="3"/>
  <c r="E767" i="3"/>
  <c r="E775" i="3"/>
  <c r="C503" i="3"/>
  <c r="D557" i="3"/>
  <c r="E614" i="3"/>
  <c r="E641" i="3"/>
  <c r="E721" i="3"/>
  <c r="C685" i="3"/>
  <c r="E685" i="3" s="1"/>
  <c r="C695" i="3"/>
  <c r="C700" i="3"/>
  <c r="D974" i="3"/>
  <c r="E976" i="3"/>
  <c r="E550" i="3"/>
  <c r="C358" i="3"/>
  <c r="D358" i="3"/>
  <c r="E460" i="3"/>
  <c r="E435" i="3"/>
  <c r="E585" i="3"/>
  <c r="E558" i="3"/>
  <c r="E564" i="3"/>
  <c r="E571" i="3"/>
  <c r="E579" i="3"/>
  <c r="E590" i="3"/>
  <c r="D593" i="3"/>
  <c r="C635" i="3"/>
  <c r="E777" i="3"/>
  <c r="D885" i="3"/>
  <c r="E886" i="3"/>
  <c r="E939" i="3"/>
  <c r="E977" i="3"/>
  <c r="E448" i="3"/>
  <c r="D424" i="3"/>
  <c r="D617" i="3"/>
  <c r="E617" i="3" s="1"/>
  <c r="D635" i="3"/>
  <c r="E789" i="3"/>
  <c r="D754" i="3"/>
  <c r="D764" i="3"/>
  <c r="D769" i="3"/>
  <c r="D379" i="3"/>
  <c r="E379" i="3" s="1"/>
  <c r="E395" i="3"/>
  <c r="E399" i="3"/>
  <c r="E447" i="3"/>
  <c r="E463" i="3"/>
  <c r="E493" i="3"/>
  <c r="E509" i="3"/>
  <c r="E535" i="3"/>
  <c r="E627" i="3"/>
  <c r="E656" i="3"/>
  <c r="E666" i="3"/>
  <c r="E730" i="3"/>
  <c r="E402" i="3"/>
  <c r="E465" i="3"/>
  <c r="E532" i="3"/>
  <c r="E481" i="3"/>
  <c r="E504" i="3"/>
  <c r="E512" i="3"/>
  <c r="C620" i="3"/>
  <c r="E631" i="3"/>
  <c r="E653" i="3"/>
  <c r="E659" i="3"/>
  <c r="D685" i="3"/>
  <c r="D695" i="3"/>
  <c r="D700" i="3"/>
  <c r="E700" i="3" s="1"/>
  <c r="E745" i="3"/>
  <c r="C764" i="3"/>
  <c r="E785" i="3"/>
  <c r="C804" i="3"/>
  <c r="C802" i="3" s="1"/>
  <c r="E557" i="3"/>
  <c r="E613" i="3"/>
  <c r="E643" i="3"/>
  <c r="C434" i="3"/>
  <c r="C439" i="3"/>
  <c r="E524" i="3"/>
  <c r="D490" i="3"/>
  <c r="E547" i="3"/>
  <c r="C570" i="3"/>
  <c r="C578" i="3"/>
  <c r="E578" i="3" s="1"/>
  <c r="C630" i="3"/>
  <c r="C658" i="3"/>
  <c r="E688" i="3"/>
  <c r="C708" i="3"/>
  <c r="E708" i="3" s="1"/>
  <c r="C744" i="3"/>
  <c r="E744" i="3" s="1"/>
  <c r="D788" i="3"/>
  <c r="E788" i="3" s="1"/>
  <c r="E425" i="3"/>
  <c r="E416" i="3"/>
  <c r="E422" i="3"/>
  <c r="E427" i="3"/>
  <c r="D434" i="3"/>
  <c r="E440" i="3"/>
  <c r="E456" i="3"/>
  <c r="D462" i="3"/>
  <c r="E487" i="3"/>
  <c r="D511" i="3"/>
  <c r="E511" i="3" s="1"/>
  <c r="E537" i="3"/>
  <c r="E568" i="3"/>
  <c r="C593" i="3"/>
  <c r="E621" i="3"/>
  <c r="D630" i="3"/>
  <c r="E630" i="3" s="1"/>
  <c r="D658" i="3"/>
  <c r="E658" i="3" s="1"/>
  <c r="E733" i="3"/>
  <c r="E701" i="3"/>
  <c r="E696" i="3"/>
  <c r="E692" i="3"/>
  <c r="E765" i="3"/>
  <c r="E748" i="3"/>
  <c r="E757" i="3"/>
  <c r="E791" i="3"/>
  <c r="E339" i="3"/>
  <c r="E412" i="3"/>
  <c r="E420" i="3"/>
  <c r="E431" i="3"/>
  <c r="E437" i="3"/>
  <c r="E453" i="3"/>
  <c r="E459" i="3"/>
  <c r="E470" i="3"/>
  <c r="E523" i="3"/>
  <c r="E591" i="3"/>
  <c r="E623" i="3"/>
  <c r="D620" i="3"/>
  <c r="E755" i="3"/>
  <c r="E761" i="3"/>
  <c r="E770" i="3"/>
  <c r="C769" i="3"/>
  <c r="E793" i="3"/>
  <c r="E794" i="3"/>
  <c r="E782" i="3"/>
  <c r="E783" i="3"/>
  <c r="E778" i="3"/>
  <c r="E752" i="3"/>
  <c r="E751" i="3"/>
  <c r="E747" i="3"/>
  <c r="C729" i="3"/>
  <c r="E729" i="3" s="1"/>
  <c r="E732" i="3"/>
  <c r="D723" i="3"/>
  <c r="C723" i="3"/>
  <c r="E720" i="3"/>
  <c r="C717" i="3"/>
  <c r="E717" i="3" s="1"/>
  <c r="C714" i="3"/>
  <c r="E714" i="3" s="1"/>
  <c r="E683" i="3"/>
  <c r="C678" i="3"/>
  <c r="E678" i="3" s="1"/>
  <c r="C675" i="3"/>
  <c r="E663" i="3"/>
  <c r="E664" i="3"/>
  <c r="E661" i="3"/>
  <c r="C655" i="3"/>
  <c r="E655" i="3" s="1"/>
  <c r="C652" i="3"/>
  <c r="E652" i="3" s="1"/>
  <c r="E650" i="3"/>
  <c r="D649" i="3"/>
  <c r="E649" i="3" s="1"/>
  <c r="E644" i="3"/>
  <c r="E636" i="3"/>
  <c r="E633" i="3"/>
  <c r="E610" i="3"/>
  <c r="E611" i="3"/>
  <c r="E599" i="3"/>
  <c r="D598" i="3"/>
  <c r="E598" i="3" s="1"/>
  <c r="E596" i="3"/>
  <c r="E594" i="3"/>
  <c r="E587" i="3"/>
  <c r="E588" i="3"/>
  <c r="E584" i="3"/>
  <c r="E560" i="3"/>
  <c r="E555" i="3"/>
  <c r="E551" i="3"/>
  <c r="E548" i="3"/>
  <c r="E388" i="3"/>
  <c r="D419" i="3"/>
  <c r="E419" i="3" s="1"/>
  <c r="E467" i="3"/>
  <c r="D503" i="3"/>
  <c r="C526" i="3"/>
  <c r="D328" i="3"/>
  <c r="E337" i="3"/>
  <c r="E359" i="3"/>
  <c r="E369" i="3"/>
  <c r="E391" i="3"/>
  <c r="E491" i="3"/>
  <c r="D526" i="3"/>
  <c r="D534" i="3"/>
  <c r="E534" i="3" s="1"/>
  <c r="C371" i="3"/>
  <c r="D415" i="3"/>
  <c r="E415" i="3" s="1"/>
  <c r="D439" i="3"/>
  <c r="C462" i="3"/>
  <c r="C490" i="3"/>
  <c r="E531" i="3"/>
  <c r="E521" i="3"/>
  <c r="D520" i="3"/>
  <c r="E520" i="3" s="1"/>
  <c r="E517" i="3"/>
  <c r="E518" i="3"/>
  <c r="E500" i="3"/>
  <c r="E501" i="3"/>
  <c r="E488" i="3"/>
  <c r="E483" i="3"/>
  <c r="E484" i="3"/>
  <c r="C480" i="3"/>
  <c r="E480" i="3" s="1"/>
  <c r="E468" i="3"/>
  <c r="E454" i="3"/>
  <c r="E445" i="3"/>
  <c r="E413" i="3"/>
  <c r="E400" i="3"/>
  <c r="E397" i="3"/>
  <c r="D394" i="3"/>
  <c r="E392" i="3"/>
  <c r="E389" i="3"/>
  <c r="E386" i="3"/>
  <c r="D385" i="3"/>
  <c r="E385" i="3" s="1"/>
  <c r="E377" i="3"/>
  <c r="D368" i="3"/>
  <c r="C355" i="3"/>
  <c r="E355" i="3" s="1"/>
  <c r="E351" i="3"/>
  <c r="E352" i="3"/>
  <c r="E348" i="3"/>
  <c r="E349" i="3"/>
  <c r="C328" i="3"/>
  <c r="E593" i="3" l="1"/>
  <c r="E424" i="3"/>
  <c r="E764" i="3"/>
  <c r="E620" i="3"/>
  <c r="E695" i="3"/>
  <c r="E358" i="3"/>
  <c r="E371" i="3"/>
  <c r="E635" i="3"/>
  <c r="C1022" i="3"/>
  <c r="E1024" i="3"/>
  <c r="C1047" i="3"/>
  <c r="E1049" i="3"/>
  <c r="E462" i="3"/>
  <c r="D989" i="3"/>
  <c r="E991" i="3"/>
  <c r="E394" i="3"/>
  <c r="E754" i="3"/>
  <c r="C347" i="3"/>
  <c r="C345" i="3" s="1"/>
  <c r="E723" i="3"/>
  <c r="D743" i="3"/>
  <c r="D741" i="3" s="1"/>
  <c r="E885" i="3"/>
  <c r="D883" i="3"/>
  <c r="E503" i="3"/>
  <c r="E490" i="3"/>
  <c r="E769" i="3"/>
  <c r="D674" i="3"/>
  <c r="D672" i="3" s="1"/>
  <c r="E804" i="3"/>
  <c r="C546" i="3"/>
  <c r="C544" i="3" s="1"/>
  <c r="D347" i="3"/>
  <c r="E347" i="3" s="1"/>
  <c r="E439" i="3"/>
  <c r="E526" i="3"/>
  <c r="C609" i="3"/>
  <c r="C607" i="3" s="1"/>
  <c r="E570" i="3"/>
  <c r="E675" i="3"/>
  <c r="C674" i="3"/>
  <c r="C672" i="3" s="1"/>
  <c r="E434" i="3"/>
  <c r="D546" i="3"/>
  <c r="C743" i="3"/>
  <c r="C741" i="3" s="1"/>
  <c r="D609" i="3"/>
  <c r="E368" i="3"/>
  <c r="D479" i="3"/>
  <c r="C479" i="3"/>
  <c r="C477" i="3" s="1"/>
  <c r="C411" i="3"/>
  <c r="C409" i="3" s="1"/>
  <c r="D411" i="3"/>
  <c r="D345" i="3" l="1"/>
  <c r="E743" i="3"/>
  <c r="E674" i="3"/>
  <c r="D544" i="3"/>
  <c r="E546" i="3"/>
  <c r="E609" i="3"/>
  <c r="D607" i="3"/>
  <c r="D409" i="3"/>
  <c r="E411" i="3"/>
  <c r="D477" i="3"/>
  <c r="E479" i="3"/>
  <c r="D314" i="3" l="1"/>
  <c r="D313" i="3" s="1"/>
  <c r="C314" i="3"/>
  <c r="C313" i="3" s="1"/>
  <c r="D311" i="3"/>
  <c r="C311" i="3"/>
  <c r="D306" i="3"/>
  <c r="C306" i="3"/>
  <c r="D303" i="3"/>
  <c r="C303" i="3"/>
  <c r="D301" i="3"/>
  <c r="C301" i="3"/>
  <c r="D297" i="3"/>
  <c r="C297" i="3"/>
  <c r="D293" i="3"/>
  <c r="C293" i="3"/>
  <c r="D291" i="3"/>
  <c r="D290" i="3" s="1"/>
  <c r="C291" i="3"/>
  <c r="D288" i="3"/>
  <c r="D287" i="3" s="1"/>
  <c r="C288" i="3"/>
  <c r="D284" i="3"/>
  <c r="C284" i="3"/>
  <c r="C283" i="3" s="1"/>
  <c r="D281" i="3"/>
  <c r="D280" i="3" s="1"/>
  <c r="C281" i="3"/>
  <c r="E285" i="3"/>
  <c r="E286" i="3"/>
  <c r="E289" i="3"/>
  <c r="E292" i="3"/>
  <c r="E294" i="3"/>
  <c r="E295" i="3"/>
  <c r="E296" i="3"/>
  <c r="E298" i="3"/>
  <c r="E299" i="3"/>
  <c r="E301" i="3"/>
  <c r="E302" i="3"/>
  <c r="E304" i="3"/>
  <c r="E307" i="3"/>
  <c r="E308" i="3"/>
  <c r="E309" i="3"/>
  <c r="E310" i="3"/>
  <c r="E312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293" i="3" l="1"/>
  <c r="E313" i="3"/>
  <c r="E284" i="3"/>
  <c r="E303" i="3"/>
  <c r="C290" i="3"/>
  <c r="E290" i="3" s="1"/>
  <c r="C300" i="3"/>
  <c r="C305" i="3"/>
  <c r="D300" i="3"/>
  <c r="D283" i="3"/>
  <c r="E283" i="3" s="1"/>
  <c r="E288" i="3"/>
  <c r="D305" i="3"/>
  <c r="E305" i="3" s="1"/>
  <c r="E281" i="3"/>
  <c r="E291" i="3"/>
  <c r="E297" i="3"/>
  <c r="E311" i="3"/>
  <c r="E314" i="3"/>
  <c r="E306" i="3"/>
  <c r="C287" i="3"/>
  <c r="E287" i="3" s="1"/>
  <c r="C280" i="3"/>
  <c r="E300" i="3" l="1"/>
  <c r="E280" i="3"/>
  <c r="C279" i="3"/>
  <c r="C277" i="3" s="1"/>
  <c r="D279" i="3"/>
  <c r="D271" i="3"/>
  <c r="C271" i="3"/>
  <c r="D269" i="3"/>
  <c r="C269" i="3"/>
  <c r="D267" i="3"/>
  <c r="C267" i="3"/>
  <c r="D264" i="3"/>
  <c r="C264" i="3"/>
  <c r="D261" i="3"/>
  <c r="C261" i="3"/>
  <c r="D257" i="3"/>
  <c r="D256" i="3" s="1"/>
  <c r="C257" i="3"/>
  <c r="C256" i="3" s="1"/>
  <c r="D254" i="3"/>
  <c r="C254" i="3"/>
  <c r="D251" i="3"/>
  <c r="D247" i="3" s="1"/>
  <c r="C251" i="3"/>
  <c r="D248" i="3"/>
  <c r="C248" i="3"/>
  <c r="D260" i="3" l="1"/>
  <c r="D266" i="3"/>
  <c r="C247" i="3"/>
  <c r="E247" i="3" s="1"/>
  <c r="C260" i="3"/>
  <c r="E260" i="3" s="1"/>
  <c r="C266" i="3"/>
  <c r="D277" i="3"/>
  <c r="E279" i="3"/>
  <c r="D237" i="3"/>
  <c r="C237" i="3"/>
  <c r="D234" i="3"/>
  <c r="C234" i="3"/>
  <c r="D199" i="3"/>
  <c r="C199" i="3"/>
  <c r="D183" i="3"/>
  <c r="C183" i="3"/>
  <c r="E192" i="3"/>
  <c r="E193" i="3"/>
  <c r="E194" i="3"/>
  <c r="E195" i="3"/>
  <c r="E196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35" i="3"/>
  <c r="E236" i="3"/>
  <c r="E238" i="3"/>
  <c r="E239" i="3"/>
  <c r="E240" i="3"/>
  <c r="E241" i="3"/>
  <c r="E242" i="3"/>
  <c r="E243" i="3"/>
  <c r="E244" i="3"/>
  <c r="E245" i="3"/>
  <c r="E246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D175" i="3"/>
  <c r="C175" i="3"/>
  <c r="D173" i="3"/>
  <c r="C173" i="3"/>
  <c r="D170" i="3"/>
  <c r="C170" i="3"/>
  <c r="D167" i="3"/>
  <c r="C167" i="3"/>
  <c r="C166" i="3" s="1"/>
  <c r="C161" i="3"/>
  <c r="D161" i="3"/>
  <c r="D160" i="3" s="1"/>
  <c r="D158" i="3"/>
  <c r="C158" i="3"/>
  <c r="D155" i="3"/>
  <c r="C155" i="3"/>
  <c r="D148" i="3"/>
  <c r="C148" i="3"/>
  <c r="D146" i="3"/>
  <c r="C146" i="3"/>
  <c r="D144" i="3"/>
  <c r="C144" i="3"/>
  <c r="D138" i="3"/>
  <c r="C138" i="3"/>
  <c r="D136" i="3"/>
  <c r="C136" i="3"/>
  <c r="D131" i="3"/>
  <c r="D130" i="3" s="1"/>
  <c r="C131" i="3"/>
  <c r="C130" i="3" s="1"/>
  <c r="E137" i="3"/>
  <c r="E139" i="3"/>
  <c r="E140" i="3"/>
  <c r="E141" i="3"/>
  <c r="E142" i="3"/>
  <c r="E143" i="3"/>
  <c r="E145" i="3"/>
  <c r="E147" i="3"/>
  <c r="E149" i="3"/>
  <c r="E150" i="3"/>
  <c r="E151" i="3"/>
  <c r="E152" i="3"/>
  <c r="E153" i="3"/>
  <c r="E154" i="3"/>
  <c r="E156" i="3"/>
  <c r="E157" i="3"/>
  <c r="E159" i="3"/>
  <c r="E162" i="3"/>
  <c r="E163" i="3"/>
  <c r="E164" i="3"/>
  <c r="E165" i="3"/>
  <c r="E168" i="3"/>
  <c r="E171" i="3"/>
  <c r="E172" i="3"/>
  <c r="E174" i="3"/>
  <c r="E176" i="3"/>
  <c r="E177" i="3"/>
  <c r="E178" i="3"/>
  <c r="E110" i="3"/>
  <c r="D104" i="3"/>
  <c r="D103" i="3" s="1"/>
  <c r="C104" i="3"/>
  <c r="D108" i="3"/>
  <c r="D107" i="3" s="1"/>
  <c r="C108" i="3"/>
  <c r="E109" i="3"/>
  <c r="D97" i="3"/>
  <c r="C97" i="3"/>
  <c r="D94" i="3"/>
  <c r="C94" i="3"/>
  <c r="D90" i="3"/>
  <c r="C90" i="3"/>
  <c r="D86" i="3"/>
  <c r="C86" i="3"/>
  <c r="D80" i="3"/>
  <c r="D77" i="3" s="1"/>
  <c r="C80" i="3"/>
  <c r="C77" i="3" s="1"/>
  <c r="D73" i="3"/>
  <c r="C73" i="3"/>
  <c r="C1227" i="3" s="1"/>
  <c r="D70" i="3"/>
  <c r="C70" i="3"/>
  <c r="D63" i="3"/>
  <c r="C63" i="3"/>
  <c r="E68" i="3"/>
  <c r="E69" i="3"/>
  <c r="E71" i="3"/>
  <c r="E72" i="3"/>
  <c r="E74" i="3"/>
  <c r="E75" i="3"/>
  <c r="E76" i="3"/>
  <c r="D52" i="3"/>
  <c r="D1227" i="3" s="1"/>
  <c r="C52" i="3"/>
  <c r="D50" i="3"/>
  <c r="D49" i="3" s="1"/>
  <c r="C50" i="3"/>
  <c r="C49" i="3" s="1"/>
  <c r="E51" i="3"/>
  <c r="D35" i="3"/>
  <c r="C35" i="3"/>
  <c r="D32" i="3"/>
  <c r="C32" i="3"/>
  <c r="D19" i="3"/>
  <c r="D18" i="3" s="1"/>
  <c r="C19" i="3"/>
  <c r="C18" i="3" s="1"/>
  <c r="E1227" i="3" l="1"/>
  <c r="E234" i="3"/>
  <c r="E199" i="3"/>
  <c r="E175" i="3"/>
  <c r="C135" i="3"/>
  <c r="D169" i="3"/>
  <c r="C182" i="3"/>
  <c r="C181" i="3" s="1"/>
  <c r="C179" i="3" s="1"/>
  <c r="C62" i="3"/>
  <c r="C61" i="3" s="1"/>
  <c r="C59" i="3" s="1"/>
  <c r="D135" i="3"/>
  <c r="E183" i="3"/>
  <c r="D182" i="3"/>
  <c r="E237" i="3"/>
  <c r="E97" i="3"/>
  <c r="D102" i="3"/>
  <c r="D100" i="3" s="1"/>
  <c r="E111" i="3"/>
  <c r="E146" i="3"/>
  <c r="E155" i="3"/>
  <c r="E161" i="3"/>
  <c r="C169" i="3"/>
  <c r="E136" i="3"/>
  <c r="E144" i="3"/>
  <c r="E158" i="3"/>
  <c r="E73" i="3"/>
  <c r="C160" i="3"/>
  <c r="E160" i="3" s="1"/>
  <c r="E173" i="3"/>
  <c r="E170" i="3"/>
  <c r="E167" i="3"/>
  <c r="D166" i="3"/>
  <c r="E148" i="3"/>
  <c r="E138" i="3"/>
  <c r="E130" i="3"/>
  <c r="E131" i="3"/>
  <c r="E108" i="3"/>
  <c r="E52" i="3"/>
  <c r="C47" i="3"/>
  <c r="D62" i="3"/>
  <c r="D61" i="3" s="1"/>
  <c r="D59" i="3" s="1"/>
  <c r="C85" i="3"/>
  <c r="C84" i="3" s="1"/>
  <c r="C82" i="3" s="1"/>
  <c r="D85" i="3"/>
  <c r="D47" i="3"/>
  <c r="E80" i="3"/>
  <c r="E90" i="3"/>
  <c r="E104" i="3"/>
  <c r="C107" i="3"/>
  <c r="E107" i="3" s="1"/>
  <c r="C103" i="3"/>
  <c r="E94" i="3"/>
  <c r="E86" i="3"/>
  <c r="E35" i="3"/>
  <c r="E63" i="3"/>
  <c r="E70" i="3"/>
  <c r="E49" i="3"/>
  <c r="E50" i="3"/>
  <c r="E18" i="3"/>
  <c r="C31" i="3"/>
  <c r="C17" i="3" s="1"/>
  <c r="D31" i="3"/>
  <c r="D17" i="3" s="1"/>
  <c r="E19" i="3"/>
  <c r="E32" i="3"/>
  <c r="E38" i="3"/>
  <c r="C15" i="3" l="1"/>
  <c r="D15" i="3"/>
  <c r="D129" i="3"/>
  <c r="D127" i="3" s="1"/>
  <c r="C129" i="3"/>
  <c r="C127" i="3" s="1"/>
  <c r="D181" i="3"/>
  <c r="E182" i="3"/>
  <c r="E135" i="3"/>
  <c r="E169" i="3"/>
  <c r="E166" i="3"/>
  <c r="E85" i="3"/>
  <c r="E103" i="3"/>
  <c r="C102" i="3"/>
  <c r="C1226" i="3" s="1"/>
  <c r="D84" i="3"/>
  <c r="D82" i="3" s="1"/>
  <c r="E62" i="3"/>
  <c r="E31" i="3"/>
  <c r="E61" i="3"/>
  <c r="E17" i="3"/>
  <c r="E129" i="3" l="1"/>
  <c r="D1226" i="3"/>
  <c r="E1226" i="3" s="1"/>
  <c r="C1224" i="3"/>
  <c r="D179" i="3"/>
  <c r="D1224" i="3" s="1"/>
  <c r="E181" i="3"/>
  <c r="C100" i="3"/>
  <c r="E102" i="3"/>
  <c r="E84" i="3"/>
  <c r="E20" i="3" l="1"/>
  <c r="E21" i="3"/>
  <c r="E22" i="3"/>
  <c r="E23" i="3"/>
  <c r="E24" i="3"/>
  <c r="E33" i="3"/>
  <c r="E34" i="3"/>
  <c r="E36" i="3"/>
  <c r="E37" i="3"/>
  <c r="E39" i="3"/>
  <c r="E40" i="3"/>
  <c r="E41" i="3"/>
  <c r="E42" i="3"/>
  <c r="E47" i="3"/>
  <c r="E53" i="3"/>
  <c r="E54" i="3"/>
  <c r="E55" i="3"/>
  <c r="E56" i="3"/>
  <c r="E57" i="3"/>
  <c r="E58" i="3"/>
  <c r="E59" i="3"/>
  <c r="E64" i="3"/>
  <c r="E65" i="3"/>
  <c r="E66" i="3"/>
  <c r="E67" i="3"/>
  <c r="E77" i="3"/>
  <c r="E81" i="3"/>
  <c r="E82" i="3"/>
  <c r="E87" i="3"/>
  <c r="E88" i="3"/>
  <c r="E89" i="3"/>
  <c r="E91" i="3"/>
  <c r="E92" i="3"/>
  <c r="E93" i="3"/>
  <c r="E95" i="3"/>
  <c r="E96" i="3"/>
  <c r="E98" i="3"/>
  <c r="E99" i="3"/>
  <c r="E100" i="3"/>
  <c r="E105" i="3"/>
  <c r="E106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7" i="3"/>
  <c r="E132" i="3"/>
  <c r="E133" i="3"/>
  <c r="E134" i="3"/>
  <c r="E179" i="3"/>
  <c r="E184" i="3"/>
  <c r="E185" i="3"/>
  <c r="E186" i="3"/>
  <c r="E187" i="3"/>
  <c r="E188" i="3"/>
  <c r="E189" i="3"/>
  <c r="E190" i="3"/>
  <c r="E191" i="3"/>
  <c r="E277" i="3"/>
  <c r="E282" i="3"/>
  <c r="E338" i="3"/>
  <c r="E340" i="3"/>
  <c r="E341" i="3"/>
  <c r="E342" i="3"/>
  <c r="E343" i="3"/>
  <c r="E344" i="3"/>
  <c r="E345" i="3"/>
  <c r="E350" i="3"/>
  <c r="E403" i="3"/>
  <c r="E404" i="3"/>
  <c r="E405" i="3"/>
  <c r="E406" i="3"/>
  <c r="E407" i="3"/>
  <c r="E408" i="3"/>
  <c r="E409" i="3"/>
  <c r="E414" i="3"/>
  <c r="E471" i="3"/>
  <c r="E472" i="3"/>
  <c r="E473" i="3"/>
  <c r="E474" i="3"/>
  <c r="E475" i="3"/>
  <c r="E476" i="3"/>
  <c r="E477" i="3"/>
  <c r="E482" i="3"/>
  <c r="E538" i="3"/>
  <c r="E539" i="3"/>
  <c r="E540" i="3"/>
  <c r="E541" i="3"/>
  <c r="E542" i="3"/>
  <c r="E543" i="3"/>
  <c r="E544" i="3"/>
  <c r="E602" i="3"/>
  <c r="E603" i="3"/>
  <c r="E604" i="3"/>
  <c r="E605" i="3"/>
  <c r="E606" i="3"/>
  <c r="E607" i="3"/>
  <c r="E612" i="3"/>
  <c r="E667" i="3"/>
  <c r="E668" i="3"/>
  <c r="E669" i="3"/>
  <c r="E670" i="3"/>
  <c r="E671" i="3"/>
  <c r="E672" i="3"/>
  <c r="E677" i="3"/>
  <c r="E736" i="3"/>
  <c r="E737" i="3"/>
  <c r="E738" i="3"/>
  <c r="E739" i="3"/>
  <c r="E740" i="3"/>
  <c r="E741" i="3"/>
  <c r="E746" i="3"/>
  <c r="E797" i="3"/>
  <c r="E798" i="3"/>
  <c r="E799" i="3"/>
  <c r="E800" i="3"/>
  <c r="E801" i="3"/>
  <c r="E802" i="3"/>
  <c r="E807" i="3"/>
  <c r="E870" i="3"/>
  <c r="E871" i="3"/>
  <c r="E872" i="3"/>
  <c r="E873" i="3"/>
  <c r="E874" i="3"/>
  <c r="E875" i="3"/>
  <c r="E876" i="3"/>
  <c r="E877" i="3"/>
  <c r="E881" i="3"/>
  <c r="E882" i="3"/>
  <c r="E883" i="3"/>
  <c r="E888" i="3"/>
  <c r="E889" i="3"/>
  <c r="E890" i="3"/>
  <c r="E891" i="3"/>
  <c r="E892" i="3"/>
  <c r="E893" i="3"/>
  <c r="E894" i="3"/>
  <c r="E895" i="3"/>
  <c r="E896" i="3"/>
  <c r="E935" i="3"/>
  <c r="E936" i="3"/>
  <c r="E937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6" i="3"/>
  <c r="E967" i="3"/>
  <c r="E968" i="3"/>
  <c r="E969" i="3"/>
  <c r="E970" i="3"/>
  <c r="E971" i="3"/>
  <c r="E974" i="3"/>
  <c r="E979" i="3"/>
  <c r="E986" i="3"/>
  <c r="E987" i="3"/>
  <c r="E988" i="3"/>
  <c r="E989" i="3"/>
  <c r="E994" i="3"/>
  <c r="E995" i="3"/>
  <c r="E1017" i="3"/>
  <c r="E1018" i="3"/>
  <c r="E1019" i="3"/>
  <c r="E1020" i="3"/>
  <c r="E1021" i="3"/>
  <c r="E1022" i="3"/>
  <c r="E1027" i="3"/>
  <c r="E1042" i="3"/>
  <c r="E1043" i="3"/>
  <c r="E1044" i="3"/>
  <c r="E1045" i="3"/>
  <c r="E1046" i="3"/>
  <c r="E1047" i="3"/>
  <c r="E1052" i="3"/>
  <c r="E1057" i="3"/>
  <c r="E1058" i="3"/>
  <c r="E1059" i="3"/>
  <c r="E1060" i="3"/>
  <c r="E106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7" i="3"/>
  <c r="E1118" i="3"/>
  <c r="E1143" i="3"/>
  <c r="E1144" i="3"/>
  <c r="E1145" i="3"/>
  <c r="E1146" i="3"/>
  <c r="E1150" i="3"/>
  <c r="E1151" i="3"/>
  <c r="E1152" i="3"/>
  <c r="E1153" i="3"/>
  <c r="E1154" i="3"/>
  <c r="E1155" i="3"/>
  <c r="E1159" i="3"/>
  <c r="E1160" i="3"/>
  <c r="E1161" i="3"/>
  <c r="E1162" i="3"/>
  <c r="E1166" i="3"/>
  <c r="E1167" i="3"/>
  <c r="E1168" i="3"/>
  <c r="E1169" i="3"/>
  <c r="E1170" i="3"/>
  <c r="E1171" i="3"/>
  <c r="E1172" i="3"/>
  <c r="E1173" i="3"/>
  <c r="E1174" i="3"/>
  <c r="E1175" i="3"/>
  <c r="E1190" i="3"/>
  <c r="E1191" i="3"/>
  <c r="E1204" i="3"/>
  <c r="E1205" i="3"/>
  <c r="E1206" i="3"/>
  <c r="E1207" i="3"/>
  <c r="E1208" i="3"/>
  <c r="E1209" i="3"/>
  <c r="E1210" i="3"/>
  <c r="E1211" i="3"/>
  <c r="E1216" i="3"/>
  <c r="E1218" i="3"/>
  <c r="E1219" i="3"/>
  <c r="E1221" i="3"/>
  <c r="E1222" i="3"/>
  <c r="E1223" i="3"/>
  <c r="E1224" i="3"/>
  <c r="E15" i="3"/>
</calcChain>
</file>

<file path=xl/sharedStrings.xml><?xml version="1.0" encoding="utf-8"?>
<sst xmlns="http://schemas.openxmlformats.org/spreadsheetml/2006/main" count="2290" uniqueCount="857">
  <si>
    <t>Департамент финансов администрации города Перми</t>
  </si>
  <si>
    <t>тыс. руб.</t>
  </si>
  <si>
    <t>КЦСР</t>
  </si>
  <si>
    <t>Наименование КЦСР</t>
  </si>
  <si>
    <t>Расход по ЛС</t>
  </si>
  <si>
    <t>Ассигнования 2014  год</t>
  </si>
  <si>
    <t>Департамент имущественных отношений администрации города Перми</t>
  </si>
  <si>
    <t>0114139</t>
  </si>
  <si>
    <t>Приобретение в собственность муниципального образования здания для размещения дошкольного образовательного учреждения по ул. Баумана, 5б</t>
  </si>
  <si>
    <t>0114212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</si>
  <si>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 а - софинансируемый проект</t>
  </si>
  <si>
    <t>0114213</t>
  </si>
  <si>
    <t>Приобретение в собственность муниципального образования здания для размещения дошкольного образовательного учреждения по ул. Хабаровской, 68 - софинансируемый проект</t>
  </si>
  <si>
    <t>0115059</t>
  </si>
  <si>
    <t>Модернизация региональных систем дошкольного образования</t>
  </si>
  <si>
    <t>0116201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</si>
  <si>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</si>
  <si>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2012154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</si>
  <si>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</si>
  <si>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2012155</t>
  </si>
  <si>
    <t>Организация деятельности торговой площадки муниципального образования г.Пермь</t>
  </si>
  <si>
    <t>2020059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</si>
  <si>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</si>
  <si>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2022159</t>
  </si>
  <si>
    <t>Обеспечение содержания и обслуживания нежилого муниципального фонда</t>
  </si>
  <si>
    <t>9162183</t>
  </si>
  <si>
    <t>Мероприятия, направленные на решение отдельных вопросов местного значения в микрорайонах города Перми</t>
  </si>
  <si>
    <t>9194170</t>
  </si>
  <si>
    <t>Приобретение в собственность муниципального образования помещения для размещения МФЦ по ул. М.Толбухина, 15</t>
  </si>
  <si>
    <t>9194171</t>
  </si>
  <si>
    <t>Приобретение в собственность муниципального образования помещения для размещения МФЦ по ул. Федосеева, 7</t>
  </si>
  <si>
    <t>9194172</t>
  </si>
  <si>
    <t>Приобретение в собственность муниципального образования помещения для размещения МФЦ по ул. 9 мая, 3</t>
  </si>
  <si>
    <t>9580011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</si>
  <si>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</si>
  <si>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9580019</t>
  </si>
  <si>
    <t>Расходы на обеспечение функций муниципальных органов по функциональным органам администрации города Перми</t>
  </si>
  <si>
    <t>9619200</t>
  </si>
  <si>
    <t>Средства на исполнение решений судов, вступивших в законную силу</t>
  </si>
  <si>
    <t>9172193</t>
  </si>
  <si>
    <t>Мероприятия по развитию автоматизированных систем в сфере управления финансами</t>
  </si>
  <si>
    <t>9629300</t>
  </si>
  <si>
    <t>Резервный фонд администрации города Перми</t>
  </si>
  <si>
    <t>9699500</t>
  </si>
  <si>
    <t>Средства на повышение фонда оплаты труда работников муниципальных учреждений города Перми и работников, занимающих должности, не отнесенные к должностям муниципальной службы, и осуществляющих техническое обеспечение органов местного самоуправления</t>
  </si>
  <si>
    <t>Департамент градостроительства и архитектуры администрации города Перми</t>
  </si>
  <si>
    <t>1810059</t>
  </si>
  <si>
    <t>1812120</t>
  </si>
  <si>
    <t>Мероприятия в области застройки территории</t>
  </si>
  <si>
    <t>1812302</t>
  </si>
  <si>
    <t>Формирование земельных участков в целях предоставления многодетным семьям</t>
  </si>
  <si>
    <t>1812303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</si>
  <si>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</si>
  <si>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1812320</t>
  </si>
  <si>
    <t>Разработка документации по архитектурному облику центральных улиц города Перми</t>
  </si>
  <si>
    <t>1812330</t>
  </si>
  <si>
    <t>Мероприятия, связанные с подготовкой документации по планировке территории</t>
  </si>
  <si>
    <t>1822121</t>
  </si>
  <si>
    <t>Наполнение автоматизированной информационной системы обеспечения градостроительной деятельности</t>
  </si>
  <si>
    <t>1822122</t>
  </si>
  <si>
    <t>Сопровождение автоматизированной информационной системы обеспечения градостроительной деятельности</t>
  </si>
  <si>
    <t>Управление записи актов гражданского состояния администрации города Перми</t>
  </si>
  <si>
    <t>9195930</t>
  </si>
  <si>
    <t>Государственная регистрация актов гражданского состояния</t>
  </si>
  <si>
    <t>Управление по экологии и природопользованию администрации города Перми</t>
  </si>
  <si>
    <t>2112162</t>
  </si>
  <si>
    <t>Подготовка и предоставление населению города Перми информации о состоянии окружающей среды</t>
  </si>
  <si>
    <t>2112163</t>
  </si>
  <si>
    <t>Привлечение населения города Перми к реализации экологических проектов, акций, озеленению территории</t>
  </si>
  <si>
    <t>2112164</t>
  </si>
  <si>
    <t>Мониторинг и обустройство водных объектов города Перми</t>
  </si>
  <si>
    <t>2120059</t>
  </si>
  <si>
    <t>2122165</t>
  </si>
  <si>
    <t>Поддержание территории городских лесов в нормативном состоянии</t>
  </si>
  <si>
    <t>2122166</t>
  </si>
  <si>
    <t>Содержание и развитие системы ООПТ местного значения</t>
  </si>
  <si>
    <t>9150059</t>
  </si>
  <si>
    <t>9152197</t>
  </si>
  <si>
    <t>Мероприятия по регулированию численности безнадзорных собак и кошек на территории города Перми</t>
  </si>
  <si>
    <t>Управление здравоохранения администрации города Перми</t>
  </si>
  <si>
    <t>0212322</t>
  </si>
  <si>
    <t>Обеспечение работников муниципальных учреждений города Перми путевками санаторно-курортного лечения и оздоровления</t>
  </si>
  <si>
    <t>0216203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</si>
  <si>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</si>
  <si>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1412110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</si>
  <si>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</si>
  <si>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9162182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</si>
  <si>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здравоохранения</t>
  </si>
  <si>
    <t>9192140</t>
  </si>
  <si>
    <t>Мероприятия по организации и проведению Эстафеты олимпийского огня на территории Пермского края</t>
  </si>
  <si>
    <t>9192157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</si>
  <si>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 – 2015 годы" - средства города Перми</t>
  </si>
  <si>
    <t>9194208</t>
  </si>
  <si>
    <t>Проектирование здания поликлиники в Кировском районе города Перми по ул.Шишкина,20</t>
  </si>
  <si>
    <t>9194209</t>
  </si>
  <si>
    <t>Реконструкция с надстройкой второго и третьего этажей поликлиники МАУЗ ГДП по ул.Докучаева, 30/ ул.Костычева,41</t>
  </si>
  <si>
    <t>9194210</t>
  </si>
  <si>
    <t>Проектирование здания поликлиники в Ленинском районе города Перми по ул.Ленина,16</t>
  </si>
  <si>
    <t>9196301</t>
  </si>
  <si>
    <t>Организация оказания медицинской помощи на территории Пермского края муниципальными учреждениями</t>
  </si>
  <si>
    <t>9196303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</si>
  <si>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</si>
  <si>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9196304</t>
  </si>
  <si>
    <t>Организация оказания медицинской помощи в детских санаториях ревматологического и пульмонологического профиля</t>
  </si>
  <si>
    <t>9196305</t>
  </si>
  <si>
    <t>Формирование системы оказания паллиативной медицинской помощи, в том числе детям, муниципальными учреждениями</t>
  </si>
  <si>
    <t>9196315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</si>
  <si>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 (рабочих поселках), по оплате жилого помещения и коммунальных услуг</t>
  </si>
  <si>
    <t>9196406</t>
  </si>
  <si>
    <t>Приведение сети государственных краевых и муниципальных учреждений здравоохранения в соответствие с нормативными требованиями</t>
  </si>
  <si>
    <t>9196414</t>
  </si>
  <si>
    <t>Средства на реализацию мероприятий подпрограммы «Привлечение и закрепление медицинских кадров в государственных и муниципальных учреждениях здравоохранения Пермского края на 2013-2015 годы», утвержденной государственной программой «Развитие здравоохранения»</t>
  </si>
  <si>
    <t>Департамент культуры и молодежной политики администрации города Перми</t>
  </si>
  <si>
    <t>0212102</t>
  </si>
  <si>
    <t>Проведение мероприятий социальной направленности</t>
  </si>
  <si>
    <t>0312198</t>
  </si>
  <si>
    <t>Мероприятия в области культуры</t>
  </si>
  <si>
    <t>0320059</t>
  </si>
  <si>
    <t>0325151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</si>
  <si>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</si>
  <si>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0325190</t>
  </si>
  <si>
    <t>Государственная поддержка (грант) комплексного развития региональных и муниципальных учреждений культуры</t>
  </si>
  <si>
    <t>0326204</t>
  </si>
  <si>
    <t>Предоставление грантов муниципальным театрам Пермского края</t>
  </si>
  <si>
    <t>0326419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</si>
  <si>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</si>
  <si>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0330059</t>
  </si>
  <si>
    <t>0342100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</si>
  <si>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</si>
  <si>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0350059</t>
  </si>
  <si>
    <t>0352127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</si>
  <si>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</si>
  <si>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0355014</t>
  </si>
  <si>
    <t>Реализация мероприятий федеральной целевой программы "Культура России (2012-2018 годы)" государственной программы Российской Федерации "Развитие культуры и туризма"</t>
  </si>
  <si>
    <t>0356206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</si>
  <si>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</si>
  <si>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0358202</t>
  </si>
  <si>
    <t>Социальные гарантии и льготы педагогическим работникам</t>
  </si>
  <si>
    <t>0358203</t>
  </si>
  <si>
    <t>Стипендии одаренным детям, обучающимся в образовательных учреждениях дополнительного образования детей в сфере культуры</t>
  </si>
  <si>
    <t>0360059</t>
  </si>
  <si>
    <t>0366207</t>
  </si>
  <si>
    <t>Модернизация материально-технической базы и информатизация общедоступных библиотек муниципальных образований Пермского края</t>
  </si>
  <si>
    <t>0370059</t>
  </si>
  <si>
    <t>0410059</t>
  </si>
  <si>
    <t>0412314</t>
  </si>
  <si>
    <t>Мероприятия в области молодежной политики</t>
  </si>
  <si>
    <t>0416412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</si>
  <si>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</si>
  <si>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0417004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</si>
  <si>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</si>
  <si>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0720059</t>
  </si>
  <si>
    <t>1312108</t>
  </si>
  <si>
    <t>Мероприятия по профилактике правонарушений среди несовершеннолетних</t>
  </si>
  <si>
    <t>1312129</t>
  </si>
  <si>
    <t>Мероприятия по пресечению преступности в общественных местах</t>
  </si>
  <si>
    <t>1322109</t>
  </si>
  <si>
    <t>Организация мероприятий первичной профилактики употребления психоактивных веществ</t>
  </si>
  <si>
    <t>Департамент образования администрации города Перми</t>
  </si>
  <si>
    <t>0110059</t>
  </si>
  <si>
    <t>0112103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</si>
  <si>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</si>
  <si>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0114132</t>
  </si>
  <si>
    <t>Строительство нового корпуса ДОУ "Детский сад № 407" г. Перми</t>
  </si>
  <si>
    <t>0115026</t>
  </si>
  <si>
    <t>Финансовое обеспечение мероприятий федеральной целевой программы развития образования на 2011-2015 годы</t>
  </si>
  <si>
    <t>0116306</t>
  </si>
  <si>
    <t>Обеспечение воспитания и обучения детей-инвалидов в дошкольных образовательных организациях и на дому</t>
  </si>
  <si>
    <t>0116311</t>
  </si>
  <si>
    <t>Предоставление социальных гарантий и льгот педагогическим работникам дошкольных и общеобразовательных организаций</t>
  </si>
  <si>
    <t>0116316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</si>
  <si>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</si>
  <si>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0116330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</si>
  <si>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</si>
  <si>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0116405</t>
  </si>
  <si>
    <t>Внедрение федеральных государственных образовательных стандартов дошкольного образования</t>
  </si>
  <si>
    <t>0117003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</si>
  <si>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</si>
  <si>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0117121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</si>
  <si>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</si>
  <si>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0118102</t>
  </si>
  <si>
    <t>Пособия семьям, имеющих детей в возрасте от 1,5 до 4 лет</t>
  </si>
  <si>
    <t>0120059</t>
  </si>
  <si>
    <t>0122101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</si>
  <si>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</si>
  <si>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0124100</t>
  </si>
  <si>
    <t>Строительство спортивного зала в МАОУ "СОШ № 12"</t>
  </si>
  <si>
    <t>0124119</t>
  </si>
  <si>
    <t>Реконструкция корпуса МАОУ "Лицей № 10" г.Перми</t>
  </si>
  <si>
    <t>0124129</t>
  </si>
  <si>
    <t>Строительство спортивного зала в МАОУ "Средняя общеобразовательная школа № 50 с углубленным изучением английского языка" г.Перми</t>
  </si>
  <si>
    <t>0124130</t>
  </si>
  <si>
    <t>Строительство спортивного зала в МБОУ "Средняя общеобразовательная школа № 45" г.Перми</t>
  </si>
  <si>
    <t>0124133</t>
  </si>
  <si>
    <t>Реконструкция здания МАОУ "Средняя общеобразовательная школа № 32 имени Г.А.Сборщикова" г. Перми (пристройка спортивного зала)</t>
  </si>
  <si>
    <t>0124137</t>
  </si>
  <si>
    <t>Строительство межшкольного стадиона в МАОУ Пермская кадетская школа № 1 "Пермский кадетский корпус имени генералиссимуса А.В. Суворова"</t>
  </si>
  <si>
    <t>0124201</t>
  </si>
  <si>
    <t>Строительство нового корпуса МБОУ "Гимназия № 11 им. С.П.Дягилева" - софинансируемый проект</t>
  </si>
  <si>
    <t>0126307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</si>
  <si>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 образования, а также дополнительного образования в общеобразовательных организациях</t>
  </si>
  <si>
    <t>0126308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</si>
  <si>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</si>
  <si>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0126309</t>
  </si>
  <si>
    <t>Стипендиальное обеспечение обучающихся в 10-х и 11-х классах общеобразовательных организаций</t>
  </si>
  <si>
    <t>0126310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</si>
  <si>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</si>
  <si>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0126311</t>
  </si>
  <si>
    <t>0126314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</si>
  <si>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 (рабочих поселках), по оплате жилого помещения и коммунальных услуг</t>
  </si>
  <si>
    <t>0126317</t>
  </si>
  <si>
    <t>Предоставление мер социальной поддержки учащимся из многодетных малоимущих семей</t>
  </si>
  <si>
    <t>0126318</t>
  </si>
  <si>
    <t>Предоставление мер социальной поддержки учащимся из малоимущих семей</t>
  </si>
  <si>
    <t>0126401</t>
  </si>
  <si>
    <t>Реализация мероприятий по стимулированию педагогических работников по результатам обучения школьников</t>
  </si>
  <si>
    <t>0126424</t>
  </si>
  <si>
    <t>Приобретение одежды обучающимся детям граждан Украины, прибывшим на территорию Пермского края и проживающим в пунктах временного проживания за счет средств резервного фонда Правительства Пермского края</t>
  </si>
  <si>
    <t>0127005</t>
  </si>
  <si>
    <t>Субсидии частным организациям, осуществляющих общеобразовательную деятельность</t>
  </si>
  <si>
    <t>0128200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</si>
  <si>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</si>
  <si>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0128201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</si>
  <si>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</si>
  <si>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0128204</t>
  </si>
  <si>
    <t>Предоставление бесплатного питания учащимся кадетской школы города Перми</t>
  </si>
  <si>
    <t>0128206</t>
  </si>
  <si>
    <t>Предоставление бесплатного питания отдельным категориям учащихся в общеобразовательных организациях</t>
  </si>
  <si>
    <t>0128209</t>
  </si>
  <si>
    <t>Организация перевозки детей граждан Украины, прибывших на территорию Пермского края и проживающих в пункте временного размещения, расположенном в городе Перми, от места временного размещения до муниципального автономного общеобразовательного учреждения "Средняя общеобразовательная школа N 37" г. Перми и обратно</t>
  </si>
  <si>
    <t>0130059</t>
  </si>
  <si>
    <t>0138202</t>
  </si>
  <si>
    <t>0140059</t>
  </si>
  <si>
    <t>0142101</t>
  </si>
  <si>
    <t>0142104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</si>
  <si>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</si>
  <si>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0142119</t>
  </si>
  <si>
    <t>Мероприятия в области образования</t>
  </si>
  <si>
    <t>0142180</t>
  </si>
  <si>
    <t>Мероприятия в области инновационного развития системы образования</t>
  </si>
  <si>
    <t>0142200</t>
  </si>
  <si>
    <t>Приведение имущественных комплексов образовательных организаций в соответствие с требованиями действующего законодательства - софинансирование</t>
  </si>
  <si>
    <t>0146312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</si>
  <si>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</si>
  <si>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0146419</t>
  </si>
  <si>
    <t>0148202</t>
  </si>
  <si>
    <t>0222311</t>
  </si>
  <si>
    <t>Оборудование объектов социальной инфраструктуры средствами беспрепятственного доступа</t>
  </si>
  <si>
    <t>0225027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</si>
  <si>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</si>
  <si>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0235027</t>
  </si>
  <si>
    <t>Реализация мероприятий государственной программы Российской Федерации «Доступная среда» на 2011-2015 годы</t>
  </si>
  <si>
    <t>0520059</t>
  </si>
  <si>
    <t>0526410</t>
  </si>
  <si>
    <t>Реализация проекта "Спортивный клуб + Спортивный сертификат" в общеобразовательных учреждениях по месту жительства</t>
  </si>
  <si>
    <t>0710059</t>
  </si>
  <si>
    <t>0712105</t>
  </si>
  <si>
    <t>Мероприятия по содействию создания среды, дружественной к семье и детям</t>
  </si>
  <si>
    <t>9162181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</si>
  <si>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</si>
  <si>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Администрация Ленинского района Перми</t>
  </si>
  <si>
    <t>0417007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</si>
  <si>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</si>
  <si>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0522199</t>
  </si>
  <si>
    <t>Мероприятия в области физической культуры и спорта</t>
  </si>
  <si>
    <t>0612128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</si>
  <si>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</si>
  <si>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0622130</t>
  </si>
  <si>
    <t>Поддержка общественно полезной деятельности социально ориентированных некоммерческих организаций</t>
  </si>
  <si>
    <t>0627113</t>
  </si>
  <si>
    <t>Оказание поддержки развитию органов территориального общественного самоуправления</t>
  </si>
  <si>
    <t>0627114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</si>
  <si>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</si>
  <si>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0632131</t>
  </si>
  <si>
    <t>Содержание имущества и обеспечение деятельности общественных центров</t>
  </si>
  <si>
    <t>0632133</t>
  </si>
  <si>
    <t>Развитие инфраструктуры поддержки социально ориентированных некоммерческих организаций</t>
  </si>
  <si>
    <t>0912114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</si>
  <si>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</si>
  <si>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0922115</t>
  </si>
  <si>
    <t>Демонтаж самовольно установленных и незаконно размещенных объектов потребительского рынка</t>
  </si>
  <si>
    <t>1012123</t>
  </si>
  <si>
    <t>Содержание и ремонт автомобильных дорог</t>
  </si>
  <si>
    <t>1012126</t>
  </si>
  <si>
    <t>Ремонт тротуаров, пешеходных дорожек и газонов</t>
  </si>
  <si>
    <t>1012315</t>
  </si>
  <si>
    <t>Инвентаризация бесхозяйных сетей ливневой канализации и автомобильных дорог</t>
  </si>
  <si>
    <t>1012317</t>
  </si>
  <si>
    <t>Инвентаризация бесхозяйных сетей наружного освещения</t>
  </si>
  <si>
    <t>1030059</t>
  </si>
  <si>
    <t>1112136</t>
  </si>
  <si>
    <t>Содержание объектов озеленения общего пользования</t>
  </si>
  <si>
    <t>1112137</t>
  </si>
  <si>
    <t>Содержание пустошей, логов и водоохранных зон</t>
  </si>
  <si>
    <t>1112140</t>
  </si>
  <si>
    <t>Содержание искусственных инженерных сооружений</t>
  </si>
  <si>
    <t>1112141</t>
  </si>
  <si>
    <t>Организация демонтажа незаконно размещенных движимых объектов</t>
  </si>
  <si>
    <t>1222178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</si>
  <si>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</si>
  <si>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1422112</t>
  </si>
  <si>
    <t>Приведение источников противопожарного водоснабжения в нормативное состояние</t>
  </si>
  <si>
    <t>1722171</t>
  </si>
  <si>
    <t>Ликвидация несанкционированных свалок ТБО с территории города Перми</t>
  </si>
  <si>
    <t>1737119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</si>
  <si>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</si>
  <si>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1812304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</si>
  <si>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</si>
  <si>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9192188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</si>
  <si>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</si>
  <si>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9196319</t>
  </si>
  <si>
    <t>Образование комиссий по делам несовершеннолетних и защите их прав и организацию их деятельности</t>
  </si>
  <si>
    <t>9570011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</si>
  <si>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</si>
  <si>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9570019</t>
  </si>
  <si>
    <t>Расходы на обеспечение функций муниципальных органов по территориальным органам администрации города Перми</t>
  </si>
  <si>
    <t>Администрация Свердловского района Перми</t>
  </si>
  <si>
    <t>Администрация Мотовилихинского района Перми</t>
  </si>
  <si>
    <t>0512321</t>
  </si>
  <si>
    <t>Устройство муниципальных плоскостных спортивных сооружений с оснащением инвентарем</t>
  </si>
  <si>
    <t>Администрация Индустриального района Перми</t>
  </si>
  <si>
    <t>Администрация Кировского района Перми</t>
  </si>
  <si>
    <t>Администрация Орджоникидзевского района Перми</t>
  </si>
  <si>
    <t>1722308</t>
  </si>
  <si>
    <t>Ликвидация свалки древесных отходов по ул. Делегатская</t>
  </si>
  <si>
    <t>Департамент жилищно-коммунального хозяйства администрации города Перми</t>
  </si>
  <si>
    <t>0112325</t>
  </si>
  <si>
    <t>Присоединение к сетям инженерно-технического обеспечения детского сада по адресу ул. Нефтяников, 22а</t>
  </si>
  <si>
    <t>0522158</t>
  </si>
  <si>
    <t>Расходы в области физической культуры и спорта</t>
  </si>
  <si>
    <t>1412199</t>
  </si>
  <si>
    <t>Противооползневые мероприятия</t>
  </si>
  <si>
    <t>1414103</t>
  </si>
  <si>
    <t>Инвестиционный проект "Организация противооползневых мероприятий в районе жилых домов по ул. Ким,5, Ивановская,19 и Чехова,2"</t>
  </si>
  <si>
    <t>1414141</t>
  </si>
  <si>
    <t>Инвестиционный проект "Организация противооползневых мероприятий в районе жилого дома по ул. Куфонина, 32"</t>
  </si>
  <si>
    <t>1424102</t>
  </si>
  <si>
    <t>Строительство источников противопожарного водоснабжения</t>
  </si>
  <si>
    <t>1617104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</si>
  <si>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</si>
  <si>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1622310</t>
  </si>
  <si>
    <t>Субсидия собственникам помещений для проведения капитального ремонта многоквартирных домов</t>
  </si>
  <si>
    <t>1622326</t>
  </si>
  <si>
    <t>Мероприятия, направленные на приведение специализированного жилищного фонда в соответствие с требованиями законодательства</t>
  </si>
  <si>
    <t>1622336</t>
  </si>
  <si>
    <t>Обеспечение возмещения расходов по проведению капитального ремонта общего имущества в многоквартирных домах в части муниципальной доли собственности</t>
  </si>
  <si>
    <t>1629501</t>
  </si>
  <si>
    <t>Обеспечение мероприятий по капитальному ремонту многоквартирных домов</t>
  </si>
  <si>
    <t>1629601</t>
  </si>
  <si>
    <t>1710059</t>
  </si>
  <si>
    <t>1712167</t>
  </si>
  <si>
    <t>Программа комплексного развития системы коммунальной инфраструктуры города Перми</t>
  </si>
  <si>
    <t>1712168</t>
  </si>
  <si>
    <t>Мероприятия в области коммунального хозяйства</t>
  </si>
  <si>
    <t>1712170</t>
  </si>
  <si>
    <t>Капитальный ремонт набережной реки Камы</t>
  </si>
  <si>
    <t>1714108</t>
  </si>
  <si>
    <t>Расширение и реконструкция (2 очередь) канализации</t>
  </si>
  <si>
    <t>1714109</t>
  </si>
  <si>
    <t>Реконструкция системы очистки сточных вод в микрорайоне Крым Кировского района города Перми</t>
  </si>
  <si>
    <t>1714110</t>
  </si>
  <si>
    <t>Строительство газопроводов в микрорайонах индивидуальной застройки города Перми</t>
  </si>
  <si>
    <t>1714114</t>
  </si>
  <si>
    <t>Строительство сетей водоснабжения и водоотведения микрорайона "Заозерье" для земельных участков многодетных семей</t>
  </si>
  <si>
    <t>1714115</t>
  </si>
  <si>
    <t>Строительство резервуара для воды емкостью 5000 кубических метров на территории насосной станции "Заречная" города Перми</t>
  </si>
  <si>
    <t>1714120</t>
  </si>
  <si>
    <t>Строительство канализационной сети в микрорайоне Кислотные дачи Орджоникидзевского района города Перми</t>
  </si>
  <si>
    <t>1715016</t>
  </si>
  <si>
    <t>Мероприятия федеральной целевой программы "Развитие водохозяйственного комплекса Российской Федерации в 2012-2020 годах" государственной программы Российской Федерации "Воспроизводство и использование природных ресурсов"</t>
  </si>
  <si>
    <t>1716211</t>
  </si>
  <si>
    <t>Мероприятия по предупреждению негативного воздействия поверхностных вод и аварий на гидротехнических сооружениях, находящихся в муниципальной собственности, а также бесхозяйных гидротехнических сооружениях</t>
  </si>
  <si>
    <t>1717116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</si>
  <si>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</si>
  <si>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1726420</t>
  </si>
  <si>
    <t>Проведение конкурса на звание "Самое благоустроенное городское (сельское) поселение Пермского края"</t>
  </si>
  <si>
    <t>1727105</t>
  </si>
  <si>
    <t>Субсидии организациям, осуществляющим сортировку ТБО на территории города Перми</t>
  </si>
  <si>
    <t>1730059</t>
  </si>
  <si>
    <t>1732172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</si>
  <si>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</si>
  <si>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1732307</t>
  </si>
  <si>
    <t>Мероприятия по снижению и ликвидации дебиторской задолженности населения за жилищно-коммунальные услуги</t>
  </si>
  <si>
    <t>1732313</t>
  </si>
  <si>
    <t>Мероприятия по мониторингу качества управления многоквартирными домами</t>
  </si>
  <si>
    <t>1742173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</si>
  <si>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</si>
  <si>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1747118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</si>
  <si>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</si>
  <si>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1750059</t>
  </si>
  <si>
    <t>1752174</t>
  </si>
  <si>
    <t>Содержание и текущий ремонт объектов инженерной инфраструктуры</t>
  </si>
  <si>
    <t>1752175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</si>
  <si>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</si>
  <si>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9192001</t>
  </si>
  <si>
    <t>Резервный фонд Правительства Пермского края</t>
  </si>
  <si>
    <t>9196420</t>
  </si>
  <si>
    <t>Управление внешнего благоустройства администрации города Перми</t>
  </si>
  <si>
    <t>1012101</t>
  </si>
  <si>
    <t>1012124</t>
  </si>
  <si>
    <t>Содержание и ремонт искусственных дорожных сооружений</t>
  </si>
  <si>
    <t>1012125</t>
  </si>
  <si>
    <t>Капитальный ремонт автомобильных дорог и искусственных дорожных сооружений</t>
  </si>
  <si>
    <t>1012205</t>
  </si>
  <si>
    <t>Капитальный ремонт автомобильных дорог общего пользования, выполняемый в рамках софинансирования</t>
  </si>
  <si>
    <t>1012316</t>
  </si>
  <si>
    <t>Содержание сетей наружного освещения</t>
  </si>
  <si>
    <t>1016212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</si>
  <si>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</si>
  <si>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1017101</t>
  </si>
  <si>
    <t>Субсидия на содержание, текущий и капитальный ремонт сетей наружного освещения</t>
  </si>
  <si>
    <t>1017102</t>
  </si>
  <si>
    <t>Субсидия на содержание и паспортизацию ливневой канализации</t>
  </si>
  <si>
    <t>1024104</t>
  </si>
  <si>
    <t>Строительство, реконструкция и проектирование сетей наружного освещения</t>
  </si>
  <si>
    <t>1024112</t>
  </si>
  <si>
    <t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</t>
  </si>
  <si>
    <t>1024203</t>
  </si>
  <si>
    <t>Реконструкция ул. Героев Хасана от ПНИТИ до ул. Хлебозаводской</t>
  </si>
  <si>
    <t>1024204</t>
  </si>
  <si>
    <t>Строительство улицы Советской Армии от ул. Мира до проспекта Декабристов</t>
  </si>
  <si>
    <t>1026212</t>
  </si>
  <si>
    <t>1112138</t>
  </si>
  <si>
    <t>Содержание фонтанов</t>
  </si>
  <si>
    <t>1112139</t>
  </si>
  <si>
    <t>Капитальный ремонт объектов озеленения общего пользования</t>
  </si>
  <si>
    <t>1112329</t>
  </si>
  <si>
    <t>Капитальный ремонт берегоукрепительных сооружений набережной Воткинского водохранилища г. Перми (участок № 1: от грузового порта «Пермь» до пассажирского причала № 9)</t>
  </si>
  <si>
    <t>1114105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</si>
  <si>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</si>
  <si>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1114134</t>
  </si>
  <si>
    <t>Реконструкция парка культуры и отдыха им. А.П.Чехова</t>
  </si>
  <si>
    <t>1114135</t>
  </si>
  <si>
    <t>Реконструкция сквера по ул. Екатерининской</t>
  </si>
  <si>
    <t>1122142</t>
  </si>
  <si>
    <t>Содержание объектов ритуального назначения</t>
  </si>
  <si>
    <t>1122143</t>
  </si>
  <si>
    <t>Организация автобусных перевозок граждан по территории кладбища «Северное» в выходные, праздничные дни и дни массового посещения кладбища</t>
  </si>
  <si>
    <t>1122144</t>
  </si>
  <si>
    <t>Организация эвакуации умерших</t>
  </si>
  <si>
    <t>1122145</t>
  </si>
  <si>
    <t>Капитальный ремонт объектов ритуального назначения</t>
  </si>
  <si>
    <t>1124106</t>
  </si>
  <si>
    <t>Строительство кладбища Восточное с крематорием</t>
  </si>
  <si>
    <t>1124107</t>
  </si>
  <si>
    <t>Реконструкция кладбища Банная гора (новое)</t>
  </si>
  <si>
    <t>1127103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</si>
  <si>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</si>
  <si>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Департамент дорог и транспорта администрации города Перми</t>
  </si>
  <si>
    <t>1210059</t>
  </si>
  <si>
    <t>1212160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</si>
  <si>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</si>
  <si>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1212161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</si>
  <si>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</si>
  <si>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1215027</t>
  </si>
  <si>
    <t>1222177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</si>
  <si>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</si>
  <si>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1222179</t>
  </si>
  <si>
    <t>Приобретение электронных информационных табло</t>
  </si>
  <si>
    <t>1222324</t>
  </si>
  <si>
    <t>Передача, прием и обработка телефонных звонков, поступающих в справочно-информационную службу департамента дорог и транспорта администрации города Перми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</si>
  <si>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</si>
  <si>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</si>
  <si>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1226419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</si>
  <si>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достижении наиболее результативных значений показателей управленческой деятельности)</t>
  </si>
  <si>
    <t>1227106</t>
  </si>
  <si>
    <t>Субсидии на возмещение затрат хозяйствующим субъектам, осуществляющим пассажирские перевозки автомобильным транспортом</t>
  </si>
  <si>
    <t>1227107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</si>
  <si>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</si>
  <si>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1227108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</si>
  <si>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</si>
  <si>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1227109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</si>
  <si>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</si>
  <si>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1227110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</si>
  <si>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</si>
  <si>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1227111</t>
  </si>
  <si>
    <t>Субсидии на возмещение затрат по перевозке пассажиров на межмуниципальных автобусных маршрутах пригородного сообщения</t>
  </si>
  <si>
    <t>1227112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</si>
  <si>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</si>
  <si>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1227122</t>
  </si>
  <si>
    <t>Субсидия на иные цели, направляемая на расходы, связанные с предоставлением дополнительной меры социальной поддержки для отдельных категорий граждан в сфере транспорта</t>
  </si>
  <si>
    <t>1227124</t>
  </si>
  <si>
    <t>Субсидия на закупку автобусов на газомоторном топливе</t>
  </si>
  <si>
    <t>9196326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</si>
  <si>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</si>
  <si>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9196403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</si>
  <si>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</si>
  <si>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Департамент промышленной политики, инвестиций и предпринимательства администрации города Перми</t>
  </si>
  <si>
    <t>0812117</t>
  </si>
  <si>
    <t>Мероприятия по увеличению объема инвестиций в экономику города</t>
  </si>
  <si>
    <t>0820059</t>
  </si>
  <si>
    <t>0822118</t>
  </si>
  <si>
    <t>Мероприятия по увеличению числа субъектов малого и среднего предпринимательства</t>
  </si>
  <si>
    <t>0825064</t>
  </si>
  <si>
    <t>Государственная поддержка малого и среднего предпринимательства, включая крестьянские (фермерские) хозяйства</t>
  </si>
  <si>
    <t>0826208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</si>
  <si>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</si>
  <si>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9192195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</si>
  <si>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</si>
  <si>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Комитет социальной защиты населения администрации города Перми</t>
  </si>
  <si>
    <t>0116419</t>
  </si>
  <si>
    <t>0212146</t>
  </si>
  <si>
    <t>Автоматизированный персонифицированный учет жителей</t>
  </si>
  <si>
    <t>0217001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</si>
  <si>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</si>
  <si>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0218100</t>
  </si>
  <si>
    <t>Выплата за проезд в медицинские организации для проведения амбулаторного гемодиализа</t>
  </si>
  <si>
    <t>0218101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</si>
  <si>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</si>
  <si>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0218104</t>
  </si>
  <si>
    <t>Ежегодная премия Главы города Перми "Преодоление"</t>
  </si>
  <si>
    <t>0218205</t>
  </si>
  <si>
    <t>Дополнительные меры социальной поддержки отдельных категорий жителей</t>
  </si>
  <si>
    <t>0222135</t>
  </si>
  <si>
    <t>Обеспечение доступности информации</t>
  </si>
  <si>
    <t>0722106</t>
  </si>
  <si>
    <t>Финансовое обеспечение на увеличение переданных государственных полномочий по организации оздоровления и отдыха детей</t>
  </si>
  <si>
    <t>0722156</t>
  </si>
  <si>
    <t>Мероприятия в области организации отдыха детей включая администрирование расходов</t>
  </si>
  <si>
    <t>0726320</t>
  </si>
  <si>
    <t>Организация отдыха и оздоровления детей</t>
  </si>
  <si>
    <t>0727002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</si>
  <si>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</si>
  <si>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1538107</t>
  </si>
  <si>
    <t>Социальная поддержка граждан, проживающих в непригодном для проживания и аварийном жилищном фонде</t>
  </si>
  <si>
    <t>9198208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</si>
  <si>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</si>
  <si>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Департамент общественной безопасности администрации города Перми</t>
  </si>
  <si>
    <t>1312107</t>
  </si>
  <si>
    <t>Создание условий для деятельности добровольных формирований населения по охране общественного порядка</t>
  </si>
  <si>
    <t>1316323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</si>
  <si>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</si>
  <si>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1410059</t>
  </si>
  <si>
    <t>1422111</t>
  </si>
  <si>
    <t>Организация противопожарной пропаганды и информирование населения о мерах пожарной безопасности</t>
  </si>
  <si>
    <t>9195120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</si>
  <si>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</si>
  <si>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Управление по развитию потребительского рынка администрации города Перми</t>
  </si>
  <si>
    <t>Администрация города Перми</t>
  </si>
  <si>
    <t>0712119</t>
  </si>
  <si>
    <t>Мероприятия по реализации инициативы "Города, доброжелательные к детям"</t>
  </si>
  <si>
    <t>0922116</t>
  </si>
  <si>
    <t>Мониторинг объектов потребительского рынка</t>
  </si>
  <si>
    <t>1512148</t>
  </si>
  <si>
    <t>Мероприятия в области жилищно-коммунального хозяйства</t>
  </si>
  <si>
    <t>9112185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</si>
  <si>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</si>
  <si>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9122184</t>
  </si>
  <si>
    <t>Мероприятия по совершенствованию и повышению эффективности муниципальной службы в администрации города Перми</t>
  </si>
  <si>
    <t>9130059</t>
  </si>
  <si>
    <t>9132196</t>
  </si>
  <si>
    <t>Капитальный ремонт административных зданий</t>
  </si>
  <si>
    <t>9140059</t>
  </si>
  <si>
    <t>9192186</t>
  </si>
  <si>
    <t>Обеспечение технической защиты информации</t>
  </si>
  <si>
    <t>9192187</t>
  </si>
  <si>
    <t>Информирование населения по вопросам местного значения</t>
  </si>
  <si>
    <t>9192189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</si>
  <si>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</si>
  <si>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9192190</t>
  </si>
  <si>
    <t>Мероприятия по созданию механизмов эффективного управления социально-экономическим развитием города Перми</t>
  </si>
  <si>
    <t>9196322</t>
  </si>
  <si>
    <t>Составление протоколов об административных правонарушениях</t>
  </si>
  <si>
    <t>9196419</t>
  </si>
  <si>
    <t>9198105</t>
  </si>
  <si>
    <t>Единовременные денежные вознаграждения и ежегодные денежные выплаты Почетным гражданам города Перми</t>
  </si>
  <si>
    <t>9198110</t>
  </si>
  <si>
    <t>Выплата денежного вознаграждения физическим лицам, награжденным Почетным знаком г.Перми "За заслуги перед г.Пермь"</t>
  </si>
  <si>
    <t>9198111</t>
  </si>
  <si>
    <t>Награждение Почетным знаком г.Перми "За заслуги перед г.Пермь"</t>
  </si>
  <si>
    <t>9510011</t>
  </si>
  <si>
    <t>Расходы на выплаты по оплате труда работников муниципальных органов по главе администрации города Перми</t>
  </si>
  <si>
    <t>9590011</t>
  </si>
  <si>
    <t>Расходы на выплаты по оплате труда работников муниципальных органов по аппарату органа городского самоуправления</t>
  </si>
  <si>
    <t>9590019</t>
  </si>
  <si>
    <t>Расходы на обеспечение функций муниципальных органов по аппарату органа городского самоуправления</t>
  </si>
  <si>
    <t>Комитет по физической культуре и спорту администрации города Перми</t>
  </si>
  <si>
    <t>0512101</t>
  </si>
  <si>
    <t>0512113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</si>
  <si>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</si>
  <si>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0514200</t>
  </si>
  <si>
    <t>Строительство физкультурно-оздоровительного комплекса в Свердловском районе (ул. Обвинская, 9) - софинансируемый проект</t>
  </si>
  <si>
    <t>0514211</t>
  </si>
  <si>
    <t>Строительство физкультурно-оздоровительного комплекса в Дзержинском районе (ул. Шпальная, 2) – софинансируемый проект</t>
  </si>
  <si>
    <t>0526412</t>
  </si>
  <si>
    <t>0527000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</si>
  <si>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</si>
  <si>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0527120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</si>
  <si>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</si>
  <si>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0528103</t>
  </si>
  <si>
    <t>Стипендии Главы города Перми - председателя Пермской городской Думы "Спортивные надежды"</t>
  </si>
  <si>
    <t>0528202</t>
  </si>
  <si>
    <t>Контрольно-счетная палата города Перми</t>
  </si>
  <si>
    <t>9196217</t>
  </si>
  <si>
    <t>Предоставление субсидий бюджетам муниципальных образований Пермского края на подготовку информационных материалов по итогам конференции муниципальных контрольно-счетных органов Российской Федерации</t>
  </si>
  <si>
    <t>9310011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</si>
  <si>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</si>
  <si>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9390011</t>
  </si>
  <si>
    <t>9390019</t>
  </si>
  <si>
    <t>Избирательная комиссия города Перми</t>
  </si>
  <si>
    <t>9410011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</si>
  <si>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</si>
  <si>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9490011</t>
  </si>
  <si>
    <t>Расходы на выплаты по оплате труда работников муниципальных органов по аппарату избирательной комиссии города Перми</t>
  </si>
  <si>
    <t>9490019</t>
  </si>
  <si>
    <t>Расходы на обеспечение функций муниципальных органов по аппарату избирательной комиссии города Перми</t>
  </si>
  <si>
    <t>Пермская городская Дума</t>
  </si>
  <si>
    <t>9198207</t>
  </si>
  <si>
    <t>Денежное вознаграждение физическим лицам, награжденным Почетной грамотой города Перми</t>
  </si>
  <si>
    <t>9210011</t>
  </si>
  <si>
    <t>Расходы на выплаты по оплате труда работников муниципальных органов по Главе города Перми</t>
  </si>
  <si>
    <t>9220011</t>
  </si>
  <si>
    <t>Расходы на выплаты по оплате труда работников муниципальных органов по депутатам Пермской городской Думы и их помощникам</t>
  </si>
  <si>
    <t>9220019</t>
  </si>
  <si>
    <t>Расходы на обеспечение функций муниципальных органов по депутатам Пермской городской Думы и их помощникам</t>
  </si>
  <si>
    <t>9290011</t>
  </si>
  <si>
    <t>9290019</t>
  </si>
  <si>
    <t>9292191</t>
  </si>
  <si>
    <t>Оплата членских взносов в межмуниципальные ассоциации</t>
  </si>
  <si>
    <t>Управление жилищных отношений администрации города Перми</t>
  </si>
  <si>
    <t>1512147</t>
  </si>
  <si>
    <t>Переселение граждан города Перми из непригодного для проживания и аварийного жилищного фонда</t>
  </si>
  <si>
    <t>1512149</t>
  </si>
  <si>
    <t>Снос и реконструкция многоквартирных домов в целях развития застроенных территорий</t>
  </si>
  <si>
    <t>1519502</t>
  </si>
  <si>
    <t>Обеспечение мероприятий по переселению граждан из аварийного жилищного фонда</t>
  </si>
  <si>
    <t>1519602</t>
  </si>
  <si>
    <t>1520059</t>
  </si>
  <si>
    <t>1522150</t>
  </si>
  <si>
    <t>Обеспечение нормативного содержания муниципального жилищного фонда</t>
  </si>
  <si>
    <t>1532151</t>
  </si>
  <si>
    <t>Исполнение судебных решений о предоставлении благоустроенного жилья</t>
  </si>
  <si>
    <t>1534131</t>
  </si>
  <si>
    <t>Строительство 6-этажного многоквартирного жилого дома по адресу: ул. Сокольская,12 для обеспечения жильем граждан</t>
  </si>
  <si>
    <t>1535020</t>
  </si>
  <si>
    <t>Субсидии из федерального бюджета на мероприятия подпрограммы «Обеспечение жильем молодых семей» Федеральной целевой программы «Жилище» на 2011-2015 годы»</t>
  </si>
  <si>
    <t>1535802</t>
  </si>
  <si>
    <t>Возмещение части затрат в связи с предоставлением учителям общеобразовательных учреждений ипотечного кредита (займа)</t>
  </si>
  <si>
    <t>1536210</t>
  </si>
  <si>
    <t>Обеспечение жильем молодых семей</t>
  </si>
  <si>
    <t>1536404</t>
  </si>
  <si>
    <t>Улучшение жилищных условий молодых учителей</t>
  </si>
  <si>
    <t>1538106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</si>
  <si>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</si>
  <si>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9195134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</si>
  <si>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</si>
  <si>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9195135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</si>
  <si>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</si>
  <si>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9196328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</si>
  <si>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</si>
  <si>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9196329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</si>
  <si>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</si>
  <si>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</si>
  <si>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1912152</t>
  </si>
  <si>
    <t>Защита земельно-имущественных прав, проведение претензионно-исковой работы</t>
  </si>
  <si>
    <t>1922153</t>
  </si>
  <si>
    <t>Вовлечение в оборот земельных участков</t>
  </si>
  <si>
    <t>1922305</t>
  </si>
  <si>
    <t>Выполнение кадастровых работ с целью отнесения земельных участков к муниципальной собственности города Перми</t>
  </si>
  <si>
    <t>Итого</t>
  </si>
  <si>
    <t>Управление капитального строительства администрации города Перми</t>
  </si>
  <si>
    <t>Сведения об использовании администрацией города Перми выделяемых бюджетных средств за  2014 год</t>
  </si>
  <si>
    <t>в том числе:</t>
  </si>
  <si>
    <t>программные расходы</t>
  </si>
  <si>
    <t xml:space="preserve">Муниципальная программа "Обеспечение доступности качественного образования в городе Перми" </t>
  </si>
  <si>
    <t>0100000</t>
  </si>
  <si>
    <t>0110000</t>
  </si>
  <si>
    <t xml:space="preserve">Подпрограмма "Доступность качественной услуги дошкольного образования для всех слоев населения города Перми" </t>
  </si>
  <si>
    <t>0200000</t>
  </si>
  <si>
    <t>0210000</t>
  </si>
  <si>
    <t>0220000</t>
  </si>
  <si>
    <t>2000000</t>
  </si>
  <si>
    <t>2010000</t>
  </si>
  <si>
    <t>2020000</t>
  </si>
  <si>
    <t>Муниципальная программа "Управление муниципальным имуществом города Перми</t>
  </si>
  <si>
    <t>Подпрограмма "Распоряжение муниципальным имуществом"</t>
  </si>
  <si>
    <t>Подпрограмма "Содержание муниципального имущества"</t>
  </si>
  <si>
    <t>непрограммные расходы</t>
  </si>
  <si>
    <t>9170000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</si>
  <si>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</si>
  <si>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1800000</t>
  </si>
  <si>
    <t>Муниципальная программа "Градостроительная деятельность на территории города Перми"</t>
  </si>
  <si>
    <t>1810000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</si>
  <si>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</si>
  <si>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1820000</t>
  </si>
  <si>
    <t>Подпрограмма "Ведение информационной системы обеспечения градостроительной деятельности"</t>
  </si>
  <si>
    <t>2100000</t>
  </si>
  <si>
    <t>Муниципальная программа "Охрана природы и лесное хозяйство города Перми"</t>
  </si>
  <si>
    <t>2110000</t>
  </si>
  <si>
    <t>Подпрограмма "Реализация природоохранных мероприятий на территории города Перми"</t>
  </si>
  <si>
    <t>2120000</t>
  </si>
  <si>
    <t>Подпрограмма "Охрана, защита, воспроизводство городских лесов и обустройство мест отдыха в лесах города Перми"</t>
  </si>
  <si>
    <t>9150000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</si>
  <si>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</si>
  <si>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Муниципальная программа "Социальная поддержка населения города Перми"</t>
  </si>
  <si>
    <t xml:space="preserve">Подпрограмма "Поддержка социально незащищенных категорий населения города Перми" </t>
  </si>
  <si>
    <t>1400000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</si>
  <si>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</si>
  <si>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1410000</t>
  </si>
  <si>
    <t xml:space="preserve"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 </t>
  </si>
  <si>
    <t>0300000</t>
  </si>
  <si>
    <t>Муниципальная программа "Культура города Перми"</t>
  </si>
  <si>
    <t>0310000</t>
  </si>
  <si>
    <t>Подпрограмма "Городские культурно-зрелищные мероприятия"</t>
  </si>
  <si>
    <t>0320000</t>
  </si>
  <si>
    <t>Подпрограмма "Обеспечение и развитие театрально-концертной деятельности муниципальных учреждений культуры города Перми"</t>
  </si>
  <si>
    <t>0330000</t>
  </si>
  <si>
    <t>Подпрограмма "Обеспечение и развитие деятельности досуговых и культурно просветительных учреждений культуры"</t>
  </si>
  <si>
    <t>0340000</t>
  </si>
  <si>
    <t xml:space="preserve"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 </t>
  </si>
  <si>
    <t>0350000</t>
  </si>
  <si>
    <t>Подпрограмма "Одаренные дети города Перми"</t>
  </si>
  <si>
    <t>0360000</t>
  </si>
  <si>
    <t>Подпрограмма "Библиотечное обслуживание населения города Перми"</t>
  </si>
  <si>
    <t>0370000</t>
  </si>
  <si>
    <t xml:space="preserve"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 </t>
  </si>
  <si>
    <t>0400000</t>
  </si>
  <si>
    <t>Муниципальная программа "Молодежь города Перми"</t>
  </si>
  <si>
    <t>0410000</t>
  </si>
  <si>
    <t>Подпрограмма "Вовлечение молодежи в социальную практику"</t>
  </si>
  <si>
    <t>0700000</t>
  </si>
  <si>
    <t>Муниципальная программа "Семья и дети города Перми"</t>
  </si>
  <si>
    <t>0720000</t>
  </si>
  <si>
    <t xml:space="preserve">Подпрограмма "Организация оздоровления, отдыха и занятости детей города Перми" </t>
  </si>
  <si>
    <t>1300000</t>
  </si>
  <si>
    <t>Муниципальная программа "Профилактика правонарушений в городе Перми"</t>
  </si>
  <si>
    <t>1310000</t>
  </si>
  <si>
    <t xml:space="preserve">Подпрограмма "Снижение количества грабежей и разбоев, совершенных в общественных местах, преступлений среди несовершеннолетних" </t>
  </si>
  <si>
    <t>1320000</t>
  </si>
  <si>
    <t xml:space="preserve">Подпрограмма "Совершенствование системы первичной профилактики употребления психоактивных веществ" </t>
  </si>
  <si>
    <t>Муниципальная программа "Обеспечение доступности качественного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</si>
  <si>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</si>
  <si>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0120000</t>
  </si>
  <si>
    <t xml:space="preserve"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 </t>
  </si>
  <si>
    <t>0130000</t>
  </si>
  <si>
    <t xml:space="preserve">Подпрограмма "Получение качественной услуги дополнительного образования детьми в возрасте от 7 до 18 лет в полном объеме" </t>
  </si>
  <si>
    <t>0140000</t>
  </si>
  <si>
    <t>Подпрограмма "Ресурсное обеспечение качественного функционирования системы образования города Перми"</t>
  </si>
  <si>
    <t>Подпрограмма "Доступный город"</t>
  </si>
  <si>
    <t>0230000</t>
  </si>
  <si>
    <t>Подпрограмма "Безбарьерная среда в муниципальных образовательных организациях (средства софинансирования)"</t>
  </si>
  <si>
    <t>0500000</t>
  </si>
  <si>
    <t>Муниципальная программа "Развитие физической культуры и спорта в городе Перми"</t>
  </si>
  <si>
    <t>0520000</t>
  </si>
  <si>
    <t>Подпрограмма "Организация предоставления физкультурно-оздоровительных и спортивных услуг населению"</t>
  </si>
  <si>
    <t>0710000</t>
  </si>
  <si>
    <t>Подпрограмма "Формирование среды, дружественной к семье и детям"</t>
  </si>
  <si>
    <t>Подпрограмма "Организация оздоровления, отдыха и занятости детей города Перми"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</si>
  <si>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</si>
  <si>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Подпрограмма "Совершенствование системы первичной профилактики употребления психоактивных веществ"</t>
  </si>
  <si>
    <t xml:space="preserve">Подпрограмма "Городские культурно-зрелищные мероприятия" </t>
  </si>
  <si>
    <t>0600000</t>
  </si>
  <si>
    <t>Муниципальная программа "Общественное участие"</t>
  </si>
  <si>
    <t>0610000</t>
  </si>
  <si>
    <t xml:space="preserve"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  </t>
  </si>
  <si>
    <t>0620000</t>
  </si>
  <si>
    <t xml:space="preserve">Подпрограмма "Поддержка общественно полезной деятельности социально ориентированных некоммерческих организаций" </t>
  </si>
  <si>
    <t>0630000</t>
  </si>
  <si>
    <t>Подпрограмма "Развитие инфраструктуры поддержки социально ориентированных некоммерческих организаций"</t>
  </si>
  <si>
    <t>0900000</t>
  </si>
  <si>
    <t>Муниципальная программа "Потребительский рынок города Перми"</t>
  </si>
  <si>
    <t>0910000</t>
  </si>
  <si>
    <t xml:space="preserve">Подпрограмма "Регулирование размещения объектов потребительского рынка города Перми" </t>
  </si>
  <si>
    <t>0920000</t>
  </si>
  <si>
    <t>Подпрограмма "Контроль за размещением объектов потребительского рынка на территории города Перми"</t>
  </si>
  <si>
    <t>1000000</t>
  </si>
  <si>
    <t>Муниципальная программа "Организация дорожной деятельности в городе Перми"</t>
  </si>
  <si>
    <t>1010000</t>
  </si>
  <si>
    <t xml:space="preserve">Подпрограмма "Обеспечение нормативного состояния автомобильных дорог и элементов дорог" </t>
  </si>
  <si>
    <t>1030000</t>
  </si>
  <si>
    <t>Подпрограмма "Обеспечение деятельности заказчиков работ"</t>
  </si>
  <si>
    <t>1100000</t>
  </si>
  <si>
    <t xml:space="preserve"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 </t>
  </si>
  <si>
    <t>1110000</t>
  </si>
  <si>
    <t>Подпрограмма "Объекты озеленения общего пользования города Перми"</t>
  </si>
  <si>
    <t>1200000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</si>
  <si>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</si>
  <si>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1220000</t>
  </si>
  <si>
    <t xml:space="preserve">Подпрограмма "Развитие городского пассажирского транспорта общего пользования в городе Перми" </t>
  </si>
  <si>
    <t xml:space="preserve">Муниципальная программа "Профилактика правонарушений в городе Перми" </t>
  </si>
  <si>
    <t>1420000</t>
  </si>
  <si>
    <t>Подпрограмма "Обеспечение первичных мер пожарной безопасности на территории города Перми"</t>
  </si>
  <si>
    <t>1700000</t>
  </si>
  <si>
    <t xml:space="preserve">Муниципальная программа "Развитие системы жилищно-коммунального хозяйства в городе Перми" </t>
  </si>
  <si>
    <t>1720000</t>
  </si>
  <si>
    <t xml:space="preserve">Подпрограмма "Создание эффективной системы обращения с твердыми бытовыми отходами" </t>
  </si>
  <si>
    <t>1730000</t>
  </si>
  <si>
    <t>Подпрограмма "Обеспечение эффективного управления многоквартирными домами в городе Перми"</t>
  </si>
  <si>
    <t xml:space="preserve">Подпрограмма "Организация реализации единой политики в области градостроительства и архитектуры на территории города Перми" </t>
  </si>
  <si>
    <t xml:space="preserve">Муниципальная программа "Охрана природы и лесное хозяйство города Перми" </t>
  </si>
  <si>
    <t>Муниципальная программа "Развитие системы жилищно-коммунального хозяйства в городе Перми"</t>
  </si>
  <si>
    <t>0510000</t>
  </si>
  <si>
    <t>Подпрограмма "Развитие спортивной инфраструктуры"</t>
  </si>
  <si>
    <t>Администрация Дзержинского района города Перми</t>
  </si>
  <si>
    <t xml:space="preserve">Подпрограмма "Контроль за размещением объектов потребительского рынка на территории города Перми" </t>
  </si>
  <si>
    <t>Подпрограмма "Регулирование размещения объектов потребительского рынка города Перми"</t>
  </si>
  <si>
    <t xml:space="preserve">Подпрограмма "Обеспечение первичных мер пожарной безопасности на территории города Перми" </t>
  </si>
  <si>
    <t xml:space="preserve">Муниципальная программа "Градостроительная деятельность на территории города Перми" </t>
  </si>
  <si>
    <t>Администрация поселка Новые Ляды города Перми</t>
  </si>
  <si>
    <t>1600000</t>
  </si>
  <si>
    <t>Муниципальная программа "Капитальный ремонт общего имущества в многоквартирных домах города Перми"</t>
  </si>
  <si>
    <t>1610000</t>
  </si>
  <si>
    <t xml:space="preserve">Подпрограмма "Капитальный ремонт фасадов многоквартирных домов центральных улиц в городе Перми" </t>
  </si>
  <si>
    <t>1620000</t>
  </si>
  <si>
    <t>Подпрограмма "Капитальный ремонт общего имущества в многоквартирных домах, расположенных на территории города Перми"</t>
  </si>
  <si>
    <t>1710000</t>
  </si>
  <si>
    <t>Подпрограмма "Создание условий для развития и обеспечения коммунальной инфраструктуры города Перми"</t>
  </si>
  <si>
    <t>1740000</t>
  </si>
  <si>
    <t xml:space="preserve">Подпрограмма "Энергосбережение, повышение энергетической эффективности в многоквартирных домах и социальной (бюджетной) сфере города Перми" </t>
  </si>
  <si>
    <t>1750000</t>
  </si>
  <si>
    <t>Подпрограмма "Содержание объектов инженерной инфраструктуры"</t>
  </si>
  <si>
    <t>1020000</t>
  </si>
  <si>
    <t xml:space="preserve">Подпрограмма "Развитие сети автомобильных дорог и наружного освещения" 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</si>
  <si>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</si>
  <si>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Подпрограмма "Объекты озеленения общего пользования города Перми" </t>
  </si>
  <si>
    <t>1120000</t>
  </si>
  <si>
    <t xml:space="preserve">Подпрограмма "Объекты ритуального назначения города Перми" </t>
  </si>
  <si>
    <t>1210000</t>
  </si>
  <si>
    <t xml:space="preserve">Подпрограмма "Организация дорожного движения в городе Перми" </t>
  </si>
  <si>
    <t>0800000</t>
  </si>
  <si>
    <t>Муниципальная программа "Экономическое развитие города Перми"</t>
  </si>
  <si>
    <t>0810000</t>
  </si>
  <si>
    <t xml:space="preserve">Подпрограмма "Формирование благоприятной инвестиционной среды" </t>
  </si>
  <si>
    <t>0820000</t>
  </si>
  <si>
    <t>Подпрограмма "Развитие малого и среднего предпринимательства"</t>
  </si>
  <si>
    <t>1500000</t>
  </si>
  <si>
    <t>Муниципальная программа "Обеспечение жильем жителей города Перми"</t>
  </si>
  <si>
    <t>1530000</t>
  </si>
  <si>
    <t>Подпрограмма "Создание условий для реализации права граждан на жилище"</t>
  </si>
  <si>
    <t xml:space="preserve">Муниципальная программа "Осуществление мер по гражданской обороне, пожарной безопасности и защите от чрезвычайных ситуаций в городе Перми" </t>
  </si>
  <si>
    <t xml:space="preserve">Подпрограмма "Формирование среды, дружественной к семье и детям" </t>
  </si>
  <si>
    <t xml:space="preserve">Муниципальная программа "Потребительский рынок города Перми" </t>
  </si>
  <si>
    <t>1510000</t>
  </si>
  <si>
    <t xml:space="preserve">Подпрограмма "Организация переселения граждан из непригодного и аварийного жилищного фонда" </t>
  </si>
  <si>
    <t xml:space="preserve">Муниципальная программа "Управление муниципальным имуществом города Перми" </t>
  </si>
  <si>
    <t>9110000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</si>
  <si>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</si>
  <si>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9120000</t>
  </si>
  <si>
    <t xml:space="preserve">Реализация мероприятий ведомственной целевой программы "Развитие муниципальной службы в администрации города" </t>
  </si>
  <si>
    <t>9130000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</si>
  <si>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</si>
  <si>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9140000</t>
  </si>
  <si>
    <t>Реализация мероприятий ведомственной целевой программы "Развитие архивного дела в городе Перми"</t>
  </si>
  <si>
    <t xml:space="preserve">Подпрограмма "Развитие спортивной инфраструктуры" </t>
  </si>
  <si>
    <t xml:space="preserve">Подпрограмма "Организация предоставления физкультурно-оздоровительных и спортивных услуг населению" </t>
  </si>
  <si>
    <t xml:space="preserve">Муниципальная программа "Обеспечение жильем жителей города Перми" </t>
  </si>
  <si>
    <t>1520000</t>
  </si>
  <si>
    <t xml:space="preserve">Подпрограмма "Управление муниципальным жилищным фондом города Перми" </t>
  </si>
  <si>
    <t xml:space="preserve">Подпрограмма "Создание условий для реализации права граждан на жилище" </t>
  </si>
  <si>
    <t>1900000</t>
  </si>
  <si>
    <t xml:space="preserve">Муниципальная программа "Обеспечение платности и законности использования земли на территории города Перми" </t>
  </si>
  <si>
    <t>1910000</t>
  </si>
  <si>
    <t xml:space="preserve">Подпрограмма "Поступление платежей за землю" </t>
  </si>
  <si>
    <t>1920000</t>
  </si>
  <si>
    <t>Подпрограмма "Оформление прав на земельные участки"</t>
  </si>
  <si>
    <t>бюджетные инвестиции</t>
  </si>
  <si>
    <t>в том числе расходы на бюджетные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</si>
</sst>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0" fontId="0" fillId="3" borderId="0" xfId="0" applyFill="1"/>
    <xf numFmtId="0" fontId="9" fillId="3" borderId="0" xfId="0" applyFont="1" applyFill="1"/>
    <xf numFmtId="49" fontId="5" fillId="3" borderId="2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1229</xdr:row>
      <xdr:rowOff>244475</xdr:rowOff>
    </xdr:from>
    <xdr:to>
      <xdr:col>2</xdr:col>
      <xdr:colOff>1003300</xdr:colOff>
      <xdr:row>1230</xdr:row>
      <xdr:rowOff>15875</xdr:rowOff>
    </xdr:to>
    <xdr:grpSp>
      <xdr:nvGrpSpPr>
        <xdr:cNvPr id="17" name="Группа 16"/>
        <xdr:cNvGrpSpPr/>
      </xdr:nvGrpSpPr>
      <xdr:grpSpPr>
        <a:xfrm>
          <a:off x="0" y="269211425"/>
          <a:ext cx="5270500" cy="314325"/>
          <a:chOff x="12700" y="115468400"/>
          <a:chExt cx="5270500" cy="314325"/>
        </a:xfrm>
      </xdr:grpSpPr>
      <xdr:sp macro="" textlink="">
        <xdr:nvSpPr>
          <xdr:cNvPr id="10" name="9091"/>
          <xdr:cNvSpPr/>
        </xdr:nvSpPr>
        <xdr:spPr>
          <a:xfrm>
            <a:off x="12700" y="115468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9092"/>
          <xdr:cNvSpPr/>
        </xdr:nvSpPr>
        <xdr:spPr>
          <a:xfrm>
            <a:off x="2197100" y="115468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9093"/>
          <xdr:cNvSpPr/>
        </xdr:nvSpPr>
        <xdr:spPr>
          <a:xfrm>
            <a:off x="2197100" y="115630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9094"/>
          <xdr:cNvCxnSpPr/>
        </xdr:nvCxnSpPr>
        <xdr:spPr>
          <a:xfrm>
            <a:off x="2198005" y="1156303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9095"/>
          <xdr:cNvSpPr/>
        </xdr:nvSpPr>
        <xdr:spPr>
          <a:xfrm>
            <a:off x="3403600" y="115468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5" name="9096"/>
          <xdr:cNvSpPr/>
        </xdr:nvSpPr>
        <xdr:spPr>
          <a:xfrm>
            <a:off x="3403600" y="115630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9097"/>
          <xdr:cNvCxnSpPr/>
        </xdr:nvCxnSpPr>
        <xdr:spPr>
          <a:xfrm>
            <a:off x="3403600" y="1156303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30"/>
  <sheetViews>
    <sheetView showGridLines="0" tabSelected="1" zoomScaleNormal="100" workbookViewId="0">
      <selection activeCell="D1230" sqref="D1230"/>
    </sheetView>
  </sheetViews>
  <sheetFormatPr defaultRowHeight="12.75" customHeight="1" outlineLevelRow="1" x14ac:dyDescent="0.2"/>
  <cols>
    <col min="1" max="1" width="9.140625" customWidth="1"/>
    <col min="2" max="2" width="54.85546875" customWidth="1"/>
    <col min="3" max="3" width="17.140625" customWidth="1"/>
    <col min="4" max="4" width="15.85546875" customWidth="1"/>
    <col min="5" max="5" width="14.28515625" customWidth="1"/>
  </cols>
  <sheetData>
    <row r="1" spans="1:7" ht="22.5" customHeight="1" x14ac:dyDescent="0.2">
      <c r="A1" s="52" t="s">
        <v>661</v>
      </c>
      <c r="B1" s="52"/>
      <c r="C1" s="52"/>
      <c r="D1" s="52"/>
      <c r="E1" s="52"/>
    </row>
    <row r="2" spans="1:7" ht="15.75" hidden="1" x14ac:dyDescent="0.25">
      <c r="A2" s="4"/>
      <c r="B2" s="4"/>
      <c r="C2" s="4"/>
      <c r="D2" s="5"/>
      <c r="E2" s="5"/>
    </row>
    <row r="3" spans="1:7" ht="15.75" hidden="1" x14ac:dyDescent="0.25">
      <c r="A3" s="54"/>
      <c r="B3" s="54"/>
      <c r="C3" s="54"/>
      <c r="D3" s="6"/>
      <c r="E3" s="6"/>
      <c r="F3" s="1"/>
      <c r="G3" s="1"/>
    </row>
    <row r="4" spans="1:7" ht="15.75" hidden="1" x14ac:dyDescent="0.25">
      <c r="A4" s="6"/>
      <c r="B4" s="6"/>
      <c r="C4" s="6"/>
      <c r="D4" s="6"/>
      <c r="E4" s="6"/>
      <c r="F4" s="1"/>
      <c r="G4" s="1"/>
    </row>
    <row r="5" spans="1:7" ht="15.75" hidden="1" x14ac:dyDescent="0.25">
      <c r="A5" s="7"/>
      <c r="B5" s="7"/>
      <c r="C5" s="7"/>
      <c r="D5" s="7"/>
      <c r="E5" s="7"/>
      <c r="F5" s="2"/>
      <c r="G5" s="2"/>
    </row>
    <row r="6" spans="1:7" ht="15.75" hidden="1" x14ac:dyDescent="0.25">
      <c r="A6" s="7"/>
      <c r="B6" s="7"/>
      <c r="C6" s="7"/>
      <c r="D6" s="8"/>
      <c r="E6" s="8"/>
      <c r="F6" s="2"/>
      <c r="G6" s="2"/>
    </row>
    <row r="7" spans="1:7" ht="15.75" hidden="1" x14ac:dyDescent="0.25">
      <c r="A7" s="6"/>
      <c r="B7" s="6"/>
      <c r="C7" s="6"/>
      <c r="D7" s="6"/>
      <c r="E7" s="6"/>
      <c r="F7" s="1"/>
      <c r="G7" s="1"/>
    </row>
    <row r="8" spans="1:7" ht="13.35" hidden="1" customHeight="1" x14ac:dyDescent="0.2">
      <c r="A8" s="53"/>
      <c r="B8" s="53"/>
      <c r="C8" s="53"/>
      <c r="D8" s="53"/>
      <c r="E8" s="53"/>
      <c r="F8" s="3"/>
      <c r="G8" s="3"/>
    </row>
    <row r="9" spans="1:7" ht="13.35" hidden="1" customHeight="1" x14ac:dyDescent="0.25">
      <c r="A9" s="53"/>
      <c r="B9" s="53"/>
      <c r="C9" s="53"/>
      <c r="D9" s="53"/>
      <c r="E9" s="5"/>
    </row>
    <row r="10" spans="1:7" ht="13.35" hidden="1" customHeight="1" x14ac:dyDescent="0.25">
      <c r="A10" s="53"/>
      <c r="B10" s="53"/>
      <c r="C10" s="53"/>
      <c r="D10" s="53"/>
      <c r="E10" s="5"/>
    </row>
    <row r="11" spans="1:7" ht="13.35" hidden="1" customHeight="1" x14ac:dyDescent="0.25">
      <c r="A11" s="53"/>
      <c r="B11" s="53"/>
      <c r="C11" s="53"/>
      <c r="D11" s="53"/>
      <c r="E11" s="5"/>
    </row>
    <row r="12" spans="1:7" ht="13.35" hidden="1" customHeight="1" x14ac:dyDescent="0.25">
      <c r="A12" s="53"/>
      <c r="B12" s="53"/>
      <c r="C12" s="53"/>
      <c r="D12" s="53"/>
      <c r="E12" s="5"/>
    </row>
    <row r="13" spans="1:7" ht="15.75" x14ac:dyDescent="0.25">
      <c r="A13" s="9"/>
      <c r="B13" s="9"/>
      <c r="C13" s="9"/>
      <c r="D13" s="9"/>
      <c r="E13" s="9" t="s">
        <v>1</v>
      </c>
      <c r="F13" s="1"/>
      <c r="G13" s="1"/>
    </row>
    <row r="14" spans="1:7" ht="25.5" x14ac:dyDescent="0.2">
      <c r="A14" s="12" t="s">
        <v>2</v>
      </c>
      <c r="B14" s="12" t="s">
        <v>3</v>
      </c>
      <c r="C14" s="12" t="s">
        <v>5</v>
      </c>
      <c r="D14" s="12" t="s">
        <v>4</v>
      </c>
      <c r="E14" s="12" t="s">
        <v>4</v>
      </c>
    </row>
    <row r="15" spans="1:7" x14ac:dyDescent="0.2">
      <c r="A15" s="51" t="s">
        <v>6</v>
      </c>
      <c r="B15" s="51"/>
      <c r="C15" s="20">
        <f>C17+C38</f>
        <v>692774.54099999997</v>
      </c>
      <c r="D15" s="20">
        <f>D17+D38</f>
        <v>677174.28599999996</v>
      </c>
      <c r="E15" s="13">
        <f>D15/C15</f>
        <v>0.97748148340226026</v>
      </c>
    </row>
    <row r="16" spans="1:7" x14ac:dyDescent="0.2">
      <c r="A16" s="10"/>
      <c r="B16" s="11" t="s">
        <v>662</v>
      </c>
      <c r="C16" s="14"/>
      <c r="D16" s="14"/>
      <c r="E16" s="15"/>
    </row>
    <row r="17" spans="1:5" x14ac:dyDescent="0.2">
      <c r="A17" s="10"/>
      <c r="B17" s="11" t="s">
        <v>663</v>
      </c>
      <c r="C17" s="14">
        <f>C18+C31</f>
        <v>592798.89599999995</v>
      </c>
      <c r="D17" s="14">
        <f>D18+D31</f>
        <v>586746.41899999999</v>
      </c>
      <c r="E17" s="15">
        <f t="shared" ref="E17:E19" si="0">D17/C17</f>
        <v>0.98978999954142977</v>
      </c>
    </row>
    <row r="18" spans="1:5" ht="25.5" x14ac:dyDescent="0.2">
      <c r="A18" s="10" t="s">
        <v>665</v>
      </c>
      <c r="B18" s="11" t="s">
        <v>664</v>
      </c>
      <c r="C18" s="14">
        <f>C19</f>
        <v>491644.94799999997</v>
      </c>
      <c r="D18" s="14">
        <f>D19</f>
        <v>491644.94799999997</v>
      </c>
      <c r="E18" s="15">
        <f t="shared" si="0"/>
        <v>1</v>
      </c>
    </row>
    <row r="19" spans="1:5" ht="39.75" customHeight="1" collapsed="1" x14ac:dyDescent="0.2">
      <c r="A19" s="23" t="s">
        <v>666</v>
      </c>
      <c r="B19" s="26" t="s">
        <v>667</v>
      </c>
      <c r="C19" s="24">
        <f>SUM(C20:C24)</f>
        <v>491644.94799999997</v>
      </c>
      <c r="D19" s="24">
        <f>SUM(D20:D24)</f>
        <v>491644.94799999997</v>
      </c>
      <c r="E19" s="25">
        <f t="shared" si="0"/>
        <v>1</v>
      </c>
    </row>
    <row r="20" spans="1:5" ht="51.75" hidden="1" customHeight="1" outlineLevel="1" x14ac:dyDescent="0.2">
      <c r="A20" s="16" t="s">
        <v>7</v>
      </c>
      <c r="B20" s="17" t="s">
        <v>8</v>
      </c>
      <c r="C20" s="18">
        <v>80000</v>
      </c>
      <c r="D20" s="18">
        <v>80000</v>
      </c>
      <c r="E20" s="19">
        <f t="shared" ref="E20:E119" si="1">D20/C20</f>
        <v>1</v>
      </c>
    </row>
    <row r="21" spans="1:5" ht="38.25" hidden="1" outlineLevel="1" x14ac:dyDescent="0.2">
      <c r="A21" s="16" t="s">
        <v>9</v>
      </c>
      <c r="B21" s="17" t="s">
        <v>10</v>
      </c>
      <c r="C21" s="18">
        <v>30000</v>
      </c>
      <c r="D21" s="18">
        <v>30000</v>
      </c>
      <c r="E21" s="19">
        <f t="shared" si="1"/>
        <v>1</v>
      </c>
    </row>
    <row r="22" spans="1:5" ht="75" hidden="1" customHeight="1" outlineLevel="1" x14ac:dyDescent="0.2">
      <c r="A22" s="16" t="s">
        <v>11</v>
      </c>
      <c r="B22" s="17" t="s">
        <v>12</v>
      </c>
      <c r="C22" s="18">
        <v>70000</v>
      </c>
      <c r="D22" s="18">
        <v>70000</v>
      </c>
      <c r="E22" s="19">
        <f t="shared" si="1"/>
        <v>1</v>
      </c>
    </row>
    <row r="23" spans="1:5" hidden="1" outlineLevel="1" x14ac:dyDescent="0.2">
      <c r="A23" s="16" t="s">
        <v>13</v>
      </c>
      <c r="B23" s="17" t="s">
        <v>14</v>
      </c>
      <c r="C23" s="18">
        <v>211644.948</v>
      </c>
      <c r="D23" s="18">
        <v>211644.948</v>
      </c>
      <c r="E23" s="19">
        <f t="shared" si="1"/>
        <v>1</v>
      </c>
    </row>
    <row r="24" spans="1:5" ht="38.25" hidden="1" outlineLevel="1" x14ac:dyDescent="0.2">
      <c r="A24" s="16" t="s">
        <v>15</v>
      </c>
      <c r="B24" s="17" t="s">
        <v>16</v>
      </c>
      <c r="C24" s="18">
        <v>100000</v>
      </c>
      <c r="D24" s="18">
        <v>100000</v>
      </c>
      <c r="E24" s="19">
        <f t="shared" si="1"/>
        <v>1</v>
      </c>
    </row>
    <row r="25" spans="1:5" outlineLevel="1" x14ac:dyDescent="0.2">
      <c r="A25" s="43"/>
      <c r="B25" s="26" t="s">
        <v>856</v>
      </c>
      <c r="C25" s="34"/>
      <c r="D25" s="34"/>
      <c r="E25" s="15"/>
    </row>
    <row r="26" spans="1:5" ht="42" customHeight="1" outlineLevel="1" x14ac:dyDescent="0.2">
      <c r="A26" s="16" t="s">
        <v>7</v>
      </c>
      <c r="B26" s="17" t="s">
        <v>8</v>
      </c>
      <c r="C26" s="18">
        <v>80000</v>
      </c>
      <c r="D26" s="18">
        <v>80000</v>
      </c>
      <c r="E26" s="44">
        <f t="shared" ref="E26:E30" si="2">D26/C26</f>
        <v>1</v>
      </c>
    </row>
    <row r="27" spans="1:5" ht="47.25" customHeight="1" outlineLevel="1" x14ac:dyDescent="0.2">
      <c r="A27" s="16" t="s">
        <v>9</v>
      </c>
      <c r="B27" s="17" t="s">
        <v>10</v>
      </c>
      <c r="C27" s="18">
        <v>30000</v>
      </c>
      <c r="D27" s="18">
        <v>30000</v>
      </c>
      <c r="E27" s="44">
        <f t="shared" si="2"/>
        <v>1</v>
      </c>
    </row>
    <row r="28" spans="1:5" ht="42.75" customHeight="1" outlineLevel="1" x14ac:dyDescent="0.2">
      <c r="A28" s="16" t="s">
        <v>11</v>
      </c>
      <c r="B28" s="17" t="s">
        <v>12</v>
      </c>
      <c r="C28" s="18">
        <v>70000</v>
      </c>
      <c r="D28" s="18">
        <v>70000</v>
      </c>
      <c r="E28" s="44">
        <f t="shared" si="2"/>
        <v>1</v>
      </c>
    </row>
    <row r="29" spans="1:5" ht="15.75" customHeight="1" outlineLevel="1" x14ac:dyDescent="0.2">
      <c r="A29" s="16" t="s">
        <v>13</v>
      </c>
      <c r="B29" s="17" t="s">
        <v>14</v>
      </c>
      <c r="C29" s="18">
        <v>211644.948</v>
      </c>
      <c r="D29" s="18">
        <v>211644.948</v>
      </c>
      <c r="E29" s="44">
        <f t="shared" si="2"/>
        <v>1</v>
      </c>
    </row>
    <row r="30" spans="1:5" ht="44.25" customHeight="1" outlineLevel="1" x14ac:dyDescent="0.2">
      <c r="A30" s="16" t="s">
        <v>15</v>
      </c>
      <c r="B30" s="17" t="s">
        <v>16</v>
      </c>
      <c r="C30" s="18">
        <v>100000</v>
      </c>
      <c r="D30" s="18">
        <v>100000</v>
      </c>
      <c r="E30" s="44">
        <f t="shared" si="2"/>
        <v>1</v>
      </c>
    </row>
    <row r="31" spans="1:5" s="29" customFormat="1" ht="27" customHeight="1" outlineLevel="1" x14ac:dyDescent="0.2">
      <c r="A31" s="12" t="s">
        <v>671</v>
      </c>
      <c r="B31" s="11" t="s">
        <v>674</v>
      </c>
      <c r="C31" s="28">
        <f>C32+C35</f>
        <v>101153.948</v>
      </c>
      <c r="D31" s="28">
        <f>D32+D35</f>
        <v>95101.471000000005</v>
      </c>
      <c r="E31" s="15">
        <f t="shared" si="1"/>
        <v>0.94016568685979518</v>
      </c>
    </row>
    <row r="32" spans="1:5" s="33" customFormat="1" ht="19.5" customHeight="1" outlineLevel="1" x14ac:dyDescent="0.2">
      <c r="A32" s="30" t="s">
        <v>672</v>
      </c>
      <c r="B32" s="26" t="s">
        <v>675</v>
      </c>
      <c r="C32" s="32">
        <f>SUM(C33:C34)</f>
        <v>26906.398000000001</v>
      </c>
      <c r="D32" s="32">
        <f>SUM(D33:D34)</f>
        <v>23863.492000000002</v>
      </c>
      <c r="E32" s="25">
        <f t="shared" si="1"/>
        <v>0.88690771614989128</v>
      </c>
    </row>
    <row r="33" spans="1:5" ht="38.25" hidden="1" outlineLevel="1" x14ac:dyDescent="0.2">
      <c r="A33" s="16" t="s">
        <v>17</v>
      </c>
      <c r="B33" s="17" t="s">
        <v>18</v>
      </c>
      <c r="C33" s="18">
        <v>25340.998</v>
      </c>
      <c r="D33" s="18">
        <v>22687.347000000002</v>
      </c>
      <c r="E33" s="19">
        <f t="shared" si="1"/>
        <v>0.89528230103644701</v>
      </c>
    </row>
    <row r="34" spans="1:5" ht="39.75" hidden="1" customHeight="1" outlineLevel="1" x14ac:dyDescent="0.2">
      <c r="A34" s="16" t="s">
        <v>19</v>
      </c>
      <c r="B34" s="17" t="s">
        <v>20</v>
      </c>
      <c r="C34" s="18">
        <v>1565.4</v>
      </c>
      <c r="D34" s="18">
        <v>1176.145</v>
      </c>
      <c r="E34" s="19">
        <f t="shared" si="1"/>
        <v>0.75133831608534551</v>
      </c>
    </row>
    <row r="35" spans="1:5" s="33" customFormat="1" ht="18.75" customHeight="1" outlineLevel="1" x14ac:dyDescent="0.2">
      <c r="A35" s="30" t="s">
        <v>673</v>
      </c>
      <c r="B35" s="31" t="s">
        <v>676</v>
      </c>
      <c r="C35" s="32">
        <f>SUM(C36:C37)</f>
        <v>74247.55</v>
      </c>
      <c r="D35" s="32">
        <f>SUM(D36:D37)</f>
        <v>71237.979000000007</v>
      </c>
      <c r="E35" s="25">
        <f t="shared" si="1"/>
        <v>0.95946571974428796</v>
      </c>
    </row>
    <row r="36" spans="1:5" ht="38.25" hidden="1" outlineLevel="1" x14ac:dyDescent="0.2">
      <c r="A36" s="16" t="s">
        <v>21</v>
      </c>
      <c r="B36" s="17" t="s">
        <v>22</v>
      </c>
      <c r="C36" s="18">
        <v>25352.649000000001</v>
      </c>
      <c r="D36" s="18">
        <v>25028.901000000002</v>
      </c>
      <c r="E36" s="19">
        <f t="shared" si="1"/>
        <v>0.98723021014490442</v>
      </c>
    </row>
    <row r="37" spans="1:5" ht="25.5" hidden="1" outlineLevel="1" x14ac:dyDescent="0.2">
      <c r="A37" s="16" t="s">
        <v>23</v>
      </c>
      <c r="B37" s="17" t="s">
        <v>24</v>
      </c>
      <c r="C37" s="18">
        <v>48894.900999999998</v>
      </c>
      <c r="D37" s="18">
        <v>46209.078000000001</v>
      </c>
      <c r="E37" s="19">
        <f t="shared" si="1"/>
        <v>0.94506946644600021</v>
      </c>
    </row>
    <row r="38" spans="1:5" ht="18.75" customHeight="1" outlineLevel="1" x14ac:dyDescent="0.2">
      <c r="A38" s="16"/>
      <c r="B38" s="27" t="s">
        <v>677</v>
      </c>
      <c r="C38" s="28">
        <f>SUM(C39:C46)</f>
        <v>99975.64499999999</v>
      </c>
      <c r="D38" s="28">
        <f>SUM(D39:D46)</f>
        <v>90427.866999999998</v>
      </c>
      <c r="E38" s="15">
        <f t="shared" si="1"/>
        <v>0.90449896072188385</v>
      </c>
    </row>
    <row r="39" spans="1:5" ht="25.5" outlineLevel="1" x14ac:dyDescent="0.2">
      <c r="A39" s="16" t="s">
        <v>25</v>
      </c>
      <c r="B39" s="17" t="s">
        <v>26</v>
      </c>
      <c r="C39" s="18">
        <v>71.343999999999994</v>
      </c>
      <c r="D39" s="18">
        <v>71.343999999999994</v>
      </c>
      <c r="E39" s="19">
        <f t="shared" si="1"/>
        <v>1</v>
      </c>
    </row>
    <row r="40" spans="1:5" ht="38.25" outlineLevel="1" x14ac:dyDescent="0.2">
      <c r="A40" s="16" t="s">
        <v>33</v>
      </c>
      <c r="B40" s="17" t="s">
        <v>34</v>
      </c>
      <c r="C40" s="18">
        <v>48744.936999999998</v>
      </c>
      <c r="D40" s="18">
        <v>48740.474000000002</v>
      </c>
      <c r="E40" s="19">
        <f t="shared" si="1"/>
        <v>0.99990844177314264</v>
      </c>
    </row>
    <row r="41" spans="1:5" ht="25.5" outlineLevel="1" x14ac:dyDescent="0.2">
      <c r="A41" s="16" t="s">
        <v>35</v>
      </c>
      <c r="B41" s="17" t="s">
        <v>36</v>
      </c>
      <c r="C41" s="18">
        <v>4260.3630000000003</v>
      </c>
      <c r="D41" s="18">
        <v>4092.0479999999998</v>
      </c>
      <c r="E41" s="19">
        <f t="shared" si="1"/>
        <v>0.96049280307804741</v>
      </c>
    </row>
    <row r="42" spans="1:5" ht="25.5" outlineLevel="1" x14ac:dyDescent="0.2">
      <c r="A42" s="16" t="s">
        <v>37</v>
      </c>
      <c r="B42" s="17" t="s">
        <v>38</v>
      </c>
      <c r="C42" s="18">
        <v>7005.741</v>
      </c>
      <c r="D42" s="18">
        <v>7005.741</v>
      </c>
      <c r="E42" s="19">
        <f t="shared" si="1"/>
        <v>1</v>
      </c>
    </row>
    <row r="43" spans="1:5" outlineLevel="1" x14ac:dyDescent="0.2">
      <c r="A43" s="16"/>
      <c r="B43" s="26" t="s">
        <v>856</v>
      </c>
      <c r="C43" s="18"/>
      <c r="D43" s="18"/>
      <c r="E43" s="44"/>
    </row>
    <row r="44" spans="1:5" ht="25.5" outlineLevel="1" x14ac:dyDescent="0.2">
      <c r="A44" s="16" t="s">
        <v>27</v>
      </c>
      <c r="B44" s="17" t="s">
        <v>28</v>
      </c>
      <c r="C44" s="18">
        <v>9375</v>
      </c>
      <c r="D44" s="18">
        <v>0</v>
      </c>
      <c r="E44" s="44">
        <f t="shared" ref="E44:E46" si="3">D44/C44</f>
        <v>0</v>
      </c>
    </row>
    <row r="45" spans="1:5" ht="25.5" outlineLevel="1" x14ac:dyDescent="0.2">
      <c r="A45" s="16" t="s">
        <v>29</v>
      </c>
      <c r="B45" s="17" t="s">
        <v>30</v>
      </c>
      <c r="C45" s="18">
        <v>15000</v>
      </c>
      <c r="D45" s="18">
        <v>15000</v>
      </c>
      <c r="E45" s="44">
        <f t="shared" si="3"/>
        <v>1</v>
      </c>
    </row>
    <row r="46" spans="1:5" ht="25.5" outlineLevel="1" x14ac:dyDescent="0.2">
      <c r="A46" s="16" t="s">
        <v>31</v>
      </c>
      <c r="B46" s="17" t="s">
        <v>32</v>
      </c>
      <c r="C46" s="18">
        <v>15518.26</v>
      </c>
      <c r="D46" s="18">
        <v>15518.26</v>
      </c>
      <c r="E46" s="44">
        <f t="shared" si="3"/>
        <v>1</v>
      </c>
    </row>
    <row r="47" spans="1:5" ht="17.25" customHeight="1" x14ac:dyDescent="0.2">
      <c r="A47" s="51" t="s">
        <v>0</v>
      </c>
      <c r="B47" s="51"/>
      <c r="C47" s="20">
        <f>C49+C52</f>
        <v>210140.88200000001</v>
      </c>
      <c r="D47" s="20">
        <f>D49+D52</f>
        <v>201051.826</v>
      </c>
      <c r="E47" s="13">
        <f t="shared" si="1"/>
        <v>0.95674779741335625</v>
      </c>
    </row>
    <row r="48" spans="1:5" x14ac:dyDescent="0.2">
      <c r="A48" s="10"/>
      <c r="B48" s="11" t="s">
        <v>662</v>
      </c>
      <c r="C48" s="34"/>
      <c r="D48" s="34"/>
      <c r="E48" s="15"/>
    </row>
    <row r="49" spans="1:5" x14ac:dyDescent="0.2">
      <c r="A49" s="10"/>
      <c r="B49" s="11" t="s">
        <v>663</v>
      </c>
      <c r="C49" s="34">
        <f>C50</f>
        <v>19243.3</v>
      </c>
      <c r="D49" s="34">
        <f>D50</f>
        <v>15998.016</v>
      </c>
      <c r="E49" s="15">
        <f t="shared" si="1"/>
        <v>0.83135512100315434</v>
      </c>
    </row>
    <row r="50" spans="1:5" ht="38.25" x14ac:dyDescent="0.2">
      <c r="A50" s="10" t="s">
        <v>678</v>
      </c>
      <c r="B50" s="35" t="s">
        <v>679</v>
      </c>
      <c r="C50" s="34">
        <f>C51</f>
        <v>19243.3</v>
      </c>
      <c r="D50" s="34">
        <f>D51</f>
        <v>15998.016</v>
      </c>
      <c r="E50" s="15">
        <f t="shared" si="1"/>
        <v>0.83135512100315434</v>
      </c>
    </row>
    <row r="51" spans="1:5" ht="25.5" hidden="1" x14ac:dyDescent="0.2">
      <c r="A51" s="16" t="s">
        <v>39</v>
      </c>
      <c r="B51" s="17" t="s">
        <v>40</v>
      </c>
      <c r="C51" s="18">
        <v>19243.3</v>
      </c>
      <c r="D51" s="18">
        <v>15998.016</v>
      </c>
      <c r="E51" s="19">
        <f t="shared" ref="E51:E52" si="4">D51/C51</f>
        <v>0.83135512100315434</v>
      </c>
    </row>
    <row r="52" spans="1:5" ht="20.25" customHeight="1" x14ac:dyDescent="0.2">
      <c r="A52" s="16"/>
      <c r="B52" s="27" t="s">
        <v>677</v>
      </c>
      <c r="C52" s="28">
        <f>SUM(C53:C58)</f>
        <v>190897.58200000002</v>
      </c>
      <c r="D52" s="28">
        <f>SUM(D53:D58)</f>
        <v>185053.81</v>
      </c>
      <c r="E52" s="15">
        <f t="shared" si="4"/>
        <v>0.96938792027234777</v>
      </c>
    </row>
    <row r="53" spans="1:5" ht="25.5" outlineLevel="1" x14ac:dyDescent="0.2">
      <c r="A53" s="16" t="s">
        <v>25</v>
      </c>
      <c r="B53" s="17" t="s">
        <v>26</v>
      </c>
      <c r="C53" s="18">
        <v>1411.3520000000001</v>
      </c>
      <c r="D53" s="18">
        <v>0</v>
      </c>
      <c r="E53" s="19">
        <f t="shared" si="1"/>
        <v>0</v>
      </c>
    </row>
    <row r="54" spans="1:5" ht="38.25" outlineLevel="1" x14ac:dyDescent="0.2">
      <c r="A54" s="16" t="s">
        <v>33</v>
      </c>
      <c r="B54" s="17" t="s">
        <v>34</v>
      </c>
      <c r="C54" s="18">
        <v>90788.945000000007</v>
      </c>
      <c r="D54" s="18">
        <v>90788.47</v>
      </c>
      <c r="E54" s="19">
        <f t="shared" si="1"/>
        <v>0.99999476808547549</v>
      </c>
    </row>
    <row r="55" spans="1:5" ht="25.5" outlineLevel="1" x14ac:dyDescent="0.2">
      <c r="A55" s="16" t="s">
        <v>35</v>
      </c>
      <c r="B55" s="17" t="s">
        <v>36</v>
      </c>
      <c r="C55" s="18">
        <v>6140.9549999999999</v>
      </c>
      <c r="D55" s="18">
        <v>6140.9549999999999</v>
      </c>
      <c r="E55" s="19">
        <f t="shared" si="1"/>
        <v>1</v>
      </c>
    </row>
    <row r="56" spans="1:5" ht="25.5" outlineLevel="1" x14ac:dyDescent="0.2">
      <c r="A56" s="16" t="s">
        <v>37</v>
      </c>
      <c r="B56" s="17" t="s">
        <v>38</v>
      </c>
      <c r="C56" s="18">
        <v>88169.782999999996</v>
      </c>
      <c r="D56" s="18">
        <v>88124.384999999995</v>
      </c>
      <c r="E56" s="19">
        <f t="shared" si="1"/>
        <v>0.99948510704625415</v>
      </c>
    </row>
    <row r="57" spans="1:5" ht="18.75" customHeight="1" outlineLevel="1" x14ac:dyDescent="0.2">
      <c r="A57" s="16" t="s">
        <v>41</v>
      </c>
      <c r="B57" s="17" t="s">
        <v>42</v>
      </c>
      <c r="C57" s="18">
        <v>4386.4470000000001</v>
      </c>
      <c r="D57" s="18">
        <v>0</v>
      </c>
      <c r="E57" s="19">
        <f t="shared" si="1"/>
        <v>0</v>
      </c>
    </row>
    <row r="58" spans="1:5" ht="63.75" outlineLevel="1" x14ac:dyDescent="0.2">
      <c r="A58" s="16" t="s">
        <v>43</v>
      </c>
      <c r="B58" s="17" t="s">
        <v>44</v>
      </c>
      <c r="C58" s="18">
        <v>0.1</v>
      </c>
      <c r="D58" s="18">
        <v>0</v>
      </c>
      <c r="E58" s="19">
        <f t="shared" si="1"/>
        <v>0</v>
      </c>
    </row>
    <row r="59" spans="1:5" x14ac:dyDescent="0.2">
      <c r="A59" s="51" t="s">
        <v>45</v>
      </c>
      <c r="B59" s="51"/>
      <c r="C59" s="20">
        <f>C61+C73</f>
        <v>137380.07800000001</v>
      </c>
      <c r="D59" s="20">
        <f>D61+D73</f>
        <v>133033.42300000001</v>
      </c>
      <c r="E59" s="13">
        <f t="shared" si="1"/>
        <v>0.96836036881562992</v>
      </c>
    </row>
    <row r="60" spans="1:5" x14ac:dyDescent="0.2">
      <c r="A60" s="10"/>
      <c r="B60" s="11" t="s">
        <v>662</v>
      </c>
      <c r="C60" s="34"/>
      <c r="D60" s="34"/>
      <c r="E60" s="15"/>
    </row>
    <row r="61" spans="1:5" x14ac:dyDescent="0.2">
      <c r="A61" s="10"/>
      <c r="B61" s="11" t="s">
        <v>663</v>
      </c>
      <c r="C61" s="34">
        <f>C62</f>
        <v>75549.263000000006</v>
      </c>
      <c r="D61" s="34">
        <f>D62</f>
        <v>71255.021999999997</v>
      </c>
      <c r="E61" s="15">
        <f t="shared" si="1"/>
        <v>0.94315972347738175</v>
      </c>
    </row>
    <row r="62" spans="1:5" ht="25.5" x14ac:dyDescent="0.2">
      <c r="A62" s="10" t="s">
        <v>680</v>
      </c>
      <c r="B62" s="11" t="s">
        <v>681</v>
      </c>
      <c r="C62" s="34">
        <f>C63+C70</f>
        <v>75549.263000000006</v>
      </c>
      <c r="D62" s="34">
        <f>D63+D70</f>
        <v>71255.021999999997</v>
      </c>
      <c r="E62" s="15">
        <f t="shared" si="1"/>
        <v>0.94315972347738175</v>
      </c>
    </row>
    <row r="63" spans="1:5" s="33" customFormat="1" ht="42.75" customHeight="1" collapsed="1" x14ac:dyDescent="0.2">
      <c r="A63" s="23" t="s">
        <v>682</v>
      </c>
      <c r="B63" s="26" t="s">
        <v>683</v>
      </c>
      <c r="C63" s="36">
        <f>SUM(C64:C69)</f>
        <v>40340.316000000006</v>
      </c>
      <c r="D63" s="36">
        <f>SUM(D64:D69)</f>
        <v>38287.324999999997</v>
      </c>
      <c r="E63" s="25">
        <f t="shared" si="1"/>
        <v>0.94910820728325462</v>
      </c>
    </row>
    <row r="64" spans="1:5" ht="38.25" hidden="1" outlineLevel="1" x14ac:dyDescent="0.2">
      <c r="A64" s="16" t="s">
        <v>46</v>
      </c>
      <c r="B64" s="17" t="s">
        <v>22</v>
      </c>
      <c r="C64" s="18">
        <v>25611.516</v>
      </c>
      <c r="D64" s="18">
        <v>24796.931</v>
      </c>
      <c r="E64" s="19">
        <f t="shared" si="1"/>
        <v>0.96819458090649535</v>
      </c>
    </row>
    <row r="65" spans="1:5" hidden="1" outlineLevel="1" x14ac:dyDescent="0.2">
      <c r="A65" s="16" t="s">
        <v>47</v>
      </c>
      <c r="B65" s="17" t="s">
        <v>48</v>
      </c>
      <c r="C65" s="18">
        <v>3720.9459999999999</v>
      </c>
      <c r="D65" s="18">
        <v>2523.1030000000001</v>
      </c>
      <c r="E65" s="19">
        <f t="shared" si="1"/>
        <v>0.67808105788151729</v>
      </c>
    </row>
    <row r="66" spans="1:5" ht="25.5" hidden="1" outlineLevel="1" x14ac:dyDescent="0.2">
      <c r="A66" s="16" t="s">
        <v>49</v>
      </c>
      <c r="B66" s="17" t="s">
        <v>50</v>
      </c>
      <c r="C66" s="18">
        <v>327.56900000000002</v>
      </c>
      <c r="D66" s="18">
        <v>327.56799999999998</v>
      </c>
      <c r="E66" s="19">
        <f t="shared" si="1"/>
        <v>0.99999694720806909</v>
      </c>
    </row>
    <row r="67" spans="1:5" ht="38.25" hidden="1" outlineLevel="1" x14ac:dyDescent="0.2">
      <c r="A67" s="16" t="s">
        <v>51</v>
      </c>
      <c r="B67" s="17" t="s">
        <v>52</v>
      </c>
      <c r="C67" s="18">
        <v>392.358</v>
      </c>
      <c r="D67" s="18">
        <v>351.798</v>
      </c>
      <c r="E67" s="19">
        <f t="shared" si="1"/>
        <v>0.89662502102671537</v>
      </c>
    </row>
    <row r="68" spans="1:5" ht="25.5" hidden="1" outlineLevel="1" x14ac:dyDescent="0.2">
      <c r="A68" s="16" t="s">
        <v>53</v>
      </c>
      <c r="B68" s="17" t="s">
        <v>54</v>
      </c>
      <c r="C68" s="18">
        <v>6179.4260000000004</v>
      </c>
      <c r="D68" s="18">
        <v>6179.4250000000002</v>
      </c>
      <c r="E68" s="19">
        <f t="shared" si="1"/>
        <v>0.99999983817267168</v>
      </c>
    </row>
    <row r="69" spans="1:5" ht="25.5" hidden="1" outlineLevel="1" x14ac:dyDescent="0.2">
      <c r="A69" s="16" t="s">
        <v>55</v>
      </c>
      <c r="B69" s="17" t="s">
        <v>56</v>
      </c>
      <c r="C69" s="18">
        <v>4108.5010000000002</v>
      </c>
      <c r="D69" s="18">
        <v>4108.5</v>
      </c>
      <c r="E69" s="19">
        <f t="shared" si="1"/>
        <v>0.9999997566022254</v>
      </c>
    </row>
    <row r="70" spans="1:5" s="33" customFormat="1" ht="29.25" customHeight="1" outlineLevel="1" x14ac:dyDescent="0.2">
      <c r="A70" s="23" t="s">
        <v>684</v>
      </c>
      <c r="B70" s="31" t="s">
        <v>685</v>
      </c>
      <c r="C70" s="32">
        <f>SUM(C71:C72)</f>
        <v>35208.947</v>
      </c>
      <c r="D70" s="32">
        <f>SUM(D71:D72)</f>
        <v>32967.697</v>
      </c>
      <c r="E70" s="25">
        <f t="shared" si="1"/>
        <v>0.93634430475867403</v>
      </c>
    </row>
    <row r="71" spans="1:5" ht="25.5" hidden="1" outlineLevel="1" x14ac:dyDescent="0.2">
      <c r="A71" s="16" t="s">
        <v>57</v>
      </c>
      <c r="B71" s="17" t="s">
        <v>58</v>
      </c>
      <c r="C71" s="18">
        <v>13868.039000000001</v>
      </c>
      <c r="D71" s="18">
        <v>11626.790999999999</v>
      </c>
      <c r="E71" s="19">
        <f t="shared" si="1"/>
        <v>0.83838753265692423</v>
      </c>
    </row>
    <row r="72" spans="1:5" ht="25.5" hidden="1" outlineLevel="1" x14ac:dyDescent="0.2">
      <c r="A72" s="16" t="s">
        <v>59</v>
      </c>
      <c r="B72" s="17" t="s">
        <v>60</v>
      </c>
      <c r="C72" s="18">
        <v>21340.907999999999</v>
      </c>
      <c r="D72" s="18">
        <v>21340.905999999999</v>
      </c>
      <c r="E72" s="19">
        <f t="shared" si="1"/>
        <v>0.99999990628327529</v>
      </c>
    </row>
    <row r="73" spans="1:5" s="29" customFormat="1" ht="19.5" customHeight="1" outlineLevel="1" x14ac:dyDescent="0.2">
      <c r="A73" s="12"/>
      <c r="B73" s="27" t="s">
        <v>677</v>
      </c>
      <c r="C73" s="28">
        <f>SUM(C74:C76)</f>
        <v>61830.814999999995</v>
      </c>
      <c r="D73" s="28">
        <f>SUM(D74:D76)</f>
        <v>61778.400999999998</v>
      </c>
      <c r="E73" s="15">
        <f t="shared" si="1"/>
        <v>0.99915229970686947</v>
      </c>
    </row>
    <row r="74" spans="1:5" ht="38.25" outlineLevel="1" x14ac:dyDescent="0.2">
      <c r="A74" s="16" t="s">
        <v>33</v>
      </c>
      <c r="B74" s="17" t="s">
        <v>34</v>
      </c>
      <c r="C74" s="18">
        <v>56980.771999999997</v>
      </c>
      <c r="D74" s="18">
        <v>56928.733</v>
      </c>
      <c r="E74" s="19">
        <f t="shared" si="1"/>
        <v>0.99908672701029744</v>
      </c>
    </row>
    <row r="75" spans="1:5" ht="25.5" outlineLevel="1" x14ac:dyDescent="0.2">
      <c r="A75" s="16" t="s">
        <v>35</v>
      </c>
      <c r="B75" s="17" t="s">
        <v>36</v>
      </c>
      <c r="C75" s="18">
        <v>3942.1280000000002</v>
      </c>
      <c r="D75" s="18">
        <v>3941.7530000000002</v>
      </c>
      <c r="E75" s="19">
        <f t="shared" si="1"/>
        <v>0.99990487371287795</v>
      </c>
    </row>
    <row r="76" spans="1:5" ht="25.5" outlineLevel="1" x14ac:dyDescent="0.2">
      <c r="A76" s="16" t="s">
        <v>37</v>
      </c>
      <c r="B76" s="17" t="s">
        <v>38</v>
      </c>
      <c r="C76" s="18">
        <v>907.91499999999996</v>
      </c>
      <c r="D76" s="18">
        <v>907.91499999999996</v>
      </c>
      <c r="E76" s="19">
        <f t="shared" si="1"/>
        <v>1</v>
      </c>
    </row>
    <row r="77" spans="1:5" x14ac:dyDescent="0.2">
      <c r="A77" s="51" t="s">
        <v>61</v>
      </c>
      <c r="B77" s="51"/>
      <c r="C77" s="20">
        <f>C79+C80</f>
        <v>32435.7</v>
      </c>
      <c r="D77" s="20">
        <f>D79+D80</f>
        <v>32435.7</v>
      </c>
      <c r="E77" s="13">
        <f t="shared" si="1"/>
        <v>1</v>
      </c>
    </row>
    <row r="78" spans="1:5" x14ac:dyDescent="0.2">
      <c r="A78" s="10"/>
      <c r="B78" s="11" t="s">
        <v>662</v>
      </c>
      <c r="C78" s="34"/>
      <c r="D78" s="34"/>
      <c r="E78" s="15"/>
    </row>
    <row r="79" spans="1:5" x14ac:dyDescent="0.2">
      <c r="A79" s="10"/>
      <c r="B79" s="11" t="s">
        <v>663</v>
      </c>
      <c r="C79" s="34">
        <v>0</v>
      </c>
      <c r="D79" s="34">
        <v>0</v>
      </c>
      <c r="E79" s="15">
        <v>0</v>
      </c>
    </row>
    <row r="80" spans="1:5" x14ac:dyDescent="0.2">
      <c r="A80" s="10"/>
      <c r="B80" s="27" t="s">
        <v>677</v>
      </c>
      <c r="C80" s="34">
        <f>SUM(C81)</f>
        <v>32435.7</v>
      </c>
      <c r="D80" s="34">
        <f>SUM(D81)</f>
        <v>32435.7</v>
      </c>
      <c r="E80" s="15">
        <f t="shared" si="1"/>
        <v>1</v>
      </c>
    </row>
    <row r="81" spans="1:5" ht="21" customHeight="1" outlineLevel="1" x14ac:dyDescent="0.2">
      <c r="A81" s="16" t="s">
        <v>62</v>
      </c>
      <c r="B81" s="17" t="s">
        <v>63</v>
      </c>
      <c r="C81" s="18">
        <v>32435.7</v>
      </c>
      <c r="D81" s="18">
        <v>32435.7</v>
      </c>
      <c r="E81" s="19">
        <f t="shared" si="1"/>
        <v>1</v>
      </c>
    </row>
    <row r="82" spans="1:5" x14ac:dyDescent="0.2">
      <c r="A82" s="51" t="s">
        <v>64</v>
      </c>
      <c r="B82" s="51"/>
      <c r="C82" s="20">
        <f>C84+C97</f>
        <v>71447.133000000002</v>
      </c>
      <c r="D82" s="20">
        <f>D84+D97</f>
        <v>70768.058000000005</v>
      </c>
      <c r="E82" s="13">
        <f t="shared" si="1"/>
        <v>0.99049541987919942</v>
      </c>
    </row>
    <row r="83" spans="1:5" x14ac:dyDescent="0.2">
      <c r="A83" s="10"/>
      <c r="B83" s="11" t="s">
        <v>662</v>
      </c>
      <c r="C83" s="34"/>
      <c r="D83" s="34"/>
      <c r="E83" s="15"/>
    </row>
    <row r="84" spans="1:5" ht="15" customHeight="1" x14ac:dyDescent="0.2">
      <c r="A84" s="10"/>
      <c r="B84" s="11" t="s">
        <v>663</v>
      </c>
      <c r="C84" s="34">
        <f>C85+C94</f>
        <v>58996.832999999999</v>
      </c>
      <c r="D84" s="34">
        <f>D85+D94</f>
        <v>58317.758000000002</v>
      </c>
      <c r="E84" s="15">
        <f t="shared" si="1"/>
        <v>0.98848963638438025</v>
      </c>
    </row>
    <row r="85" spans="1:5" ht="25.5" x14ac:dyDescent="0.2">
      <c r="A85" s="10" t="s">
        <v>686</v>
      </c>
      <c r="B85" s="11" t="s">
        <v>687</v>
      </c>
      <c r="C85" s="34">
        <f>C86+C90</f>
        <v>41010.14</v>
      </c>
      <c r="D85" s="34">
        <f>D86+D90</f>
        <v>40928.239999999998</v>
      </c>
      <c r="E85" s="15">
        <f t="shared" si="1"/>
        <v>0.9980029329331721</v>
      </c>
    </row>
    <row r="86" spans="1:5" s="33" customFormat="1" ht="34.5" customHeight="1" collapsed="1" x14ac:dyDescent="0.2">
      <c r="A86" s="23" t="s">
        <v>688</v>
      </c>
      <c r="B86" s="26" t="s">
        <v>689</v>
      </c>
      <c r="C86" s="36">
        <f>SUM(C87:C89)</f>
        <v>6263.7999999999993</v>
      </c>
      <c r="D86" s="36">
        <f>SUM(D87:D89)</f>
        <v>6181.9</v>
      </c>
      <c r="E86" s="25">
        <f t="shared" si="1"/>
        <v>0.98692486988728889</v>
      </c>
    </row>
    <row r="87" spans="1:5" ht="25.5" hidden="1" outlineLevel="1" x14ac:dyDescent="0.2">
      <c r="A87" s="16" t="s">
        <v>65</v>
      </c>
      <c r="B87" s="17" t="s">
        <v>66</v>
      </c>
      <c r="C87" s="18">
        <v>2411.4</v>
      </c>
      <c r="D87" s="18">
        <v>2329.5</v>
      </c>
      <c r="E87" s="19">
        <f t="shared" si="1"/>
        <v>0.96603632744463797</v>
      </c>
    </row>
    <row r="88" spans="1:5" ht="25.5" hidden="1" outlineLevel="1" x14ac:dyDescent="0.2">
      <c r="A88" s="16" t="s">
        <v>67</v>
      </c>
      <c r="B88" s="17" t="s">
        <v>68</v>
      </c>
      <c r="C88" s="18">
        <v>2969</v>
      </c>
      <c r="D88" s="18">
        <v>2969</v>
      </c>
      <c r="E88" s="19">
        <f t="shared" si="1"/>
        <v>1</v>
      </c>
    </row>
    <row r="89" spans="1:5" hidden="1" outlineLevel="1" x14ac:dyDescent="0.2">
      <c r="A89" s="16" t="s">
        <v>69</v>
      </c>
      <c r="B89" s="17" t="s">
        <v>70</v>
      </c>
      <c r="C89" s="18">
        <v>883.4</v>
      </c>
      <c r="D89" s="18">
        <v>883.4</v>
      </c>
      <c r="E89" s="19">
        <f t="shared" si="1"/>
        <v>1</v>
      </c>
    </row>
    <row r="90" spans="1:5" s="33" customFormat="1" ht="42.75" customHeight="1" outlineLevel="1" x14ac:dyDescent="0.2">
      <c r="A90" s="30" t="s">
        <v>690</v>
      </c>
      <c r="B90" s="31" t="s">
        <v>691</v>
      </c>
      <c r="C90" s="32">
        <f>SUM(C91:C93)</f>
        <v>34746.339999999997</v>
      </c>
      <c r="D90" s="32">
        <f>SUM(D91:D93)</f>
        <v>34746.339999999997</v>
      </c>
      <c r="E90" s="25">
        <f t="shared" si="1"/>
        <v>1</v>
      </c>
    </row>
    <row r="91" spans="1:5" ht="38.25" hidden="1" outlineLevel="1" x14ac:dyDescent="0.2">
      <c r="A91" s="16" t="s">
        <v>71</v>
      </c>
      <c r="B91" s="17" t="s">
        <v>22</v>
      </c>
      <c r="C91" s="18">
        <v>28143.1</v>
      </c>
      <c r="D91" s="18">
        <v>28143.1</v>
      </c>
      <c r="E91" s="19">
        <f t="shared" si="1"/>
        <v>1</v>
      </c>
    </row>
    <row r="92" spans="1:5" ht="25.5" hidden="1" outlineLevel="1" x14ac:dyDescent="0.2">
      <c r="A92" s="16" t="s">
        <v>72</v>
      </c>
      <c r="B92" s="17" t="s">
        <v>73</v>
      </c>
      <c r="C92" s="18">
        <v>6371.54</v>
      </c>
      <c r="D92" s="18">
        <v>6371.54</v>
      </c>
      <c r="E92" s="19">
        <f t="shared" si="1"/>
        <v>1</v>
      </c>
    </row>
    <row r="93" spans="1:5" hidden="1" outlineLevel="1" x14ac:dyDescent="0.2">
      <c r="A93" s="16" t="s">
        <v>74</v>
      </c>
      <c r="B93" s="17" t="s">
        <v>75</v>
      </c>
      <c r="C93" s="18">
        <v>231.7</v>
      </c>
      <c r="D93" s="18">
        <v>231.7</v>
      </c>
      <c r="E93" s="19">
        <f t="shared" si="1"/>
        <v>1</v>
      </c>
    </row>
    <row r="94" spans="1:5" s="29" customFormat="1" ht="43.5" customHeight="1" outlineLevel="1" x14ac:dyDescent="0.2">
      <c r="A94" s="10" t="s">
        <v>692</v>
      </c>
      <c r="B94" s="11" t="s">
        <v>693</v>
      </c>
      <c r="C94" s="28">
        <f>SUM(C95:C96)</f>
        <v>17986.692999999999</v>
      </c>
      <c r="D94" s="28">
        <f>SUM(D95:D96)</f>
        <v>17389.518</v>
      </c>
      <c r="E94" s="15">
        <f t="shared" si="1"/>
        <v>0.96679906639869828</v>
      </c>
    </row>
    <row r="95" spans="1:5" ht="38.25" hidden="1" outlineLevel="1" x14ac:dyDescent="0.2">
      <c r="A95" s="16" t="s">
        <v>76</v>
      </c>
      <c r="B95" s="17" t="s">
        <v>22</v>
      </c>
      <c r="C95" s="18">
        <v>16649.131000000001</v>
      </c>
      <c r="D95" s="18">
        <v>16051.956</v>
      </c>
      <c r="E95" s="19">
        <f t="shared" si="1"/>
        <v>0.96413176159164093</v>
      </c>
    </row>
    <row r="96" spans="1:5" ht="25.5" hidden="1" outlineLevel="1" x14ac:dyDescent="0.2">
      <c r="A96" s="16" t="s">
        <v>77</v>
      </c>
      <c r="B96" s="17" t="s">
        <v>78</v>
      </c>
      <c r="C96" s="18">
        <v>1337.5619999999999</v>
      </c>
      <c r="D96" s="18">
        <v>1337.5619999999999</v>
      </c>
      <c r="E96" s="19">
        <f t="shared" si="1"/>
        <v>1</v>
      </c>
    </row>
    <row r="97" spans="1:5" ht="17.25" customHeight="1" outlineLevel="1" x14ac:dyDescent="0.2">
      <c r="A97" s="16"/>
      <c r="B97" s="27" t="s">
        <v>677</v>
      </c>
      <c r="C97" s="28">
        <f>SUM(C98:C99)</f>
        <v>12450.3</v>
      </c>
      <c r="D97" s="28">
        <f>SUM(D98:D99)</f>
        <v>12450.3</v>
      </c>
      <c r="E97" s="15">
        <f t="shared" si="1"/>
        <v>1</v>
      </c>
    </row>
    <row r="98" spans="1:5" ht="38.25" outlineLevel="1" x14ac:dyDescent="0.2">
      <c r="A98" s="16" t="s">
        <v>33</v>
      </c>
      <c r="B98" s="17" t="s">
        <v>34</v>
      </c>
      <c r="C98" s="18">
        <v>11514</v>
      </c>
      <c r="D98" s="18">
        <v>11514</v>
      </c>
      <c r="E98" s="19">
        <f t="shared" si="1"/>
        <v>1</v>
      </c>
    </row>
    <row r="99" spans="1:5" ht="25.5" outlineLevel="1" x14ac:dyDescent="0.2">
      <c r="A99" s="16" t="s">
        <v>35</v>
      </c>
      <c r="B99" s="17" t="s">
        <v>36</v>
      </c>
      <c r="C99" s="18">
        <v>936.3</v>
      </c>
      <c r="D99" s="18">
        <v>936.3</v>
      </c>
      <c r="E99" s="19">
        <f t="shared" si="1"/>
        <v>1</v>
      </c>
    </row>
    <row r="100" spans="1:5" ht="18.75" customHeight="1" x14ac:dyDescent="0.2">
      <c r="A100" s="51" t="s">
        <v>79</v>
      </c>
      <c r="B100" s="51"/>
      <c r="C100" s="20">
        <f>C102+C111</f>
        <v>473499.95499999996</v>
      </c>
      <c r="D100" s="20">
        <f>D102+D111</f>
        <v>473167.81600000005</v>
      </c>
      <c r="E100" s="13">
        <f t="shared" si="1"/>
        <v>0.99929854481189995</v>
      </c>
    </row>
    <row r="101" spans="1:5" x14ac:dyDescent="0.2">
      <c r="A101" s="10"/>
      <c r="B101" s="11" t="s">
        <v>662</v>
      </c>
      <c r="C101" s="34"/>
      <c r="D101" s="34"/>
      <c r="E101" s="15"/>
    </row>
    <row r="102" spans="1:5" x14ac:dyDescent="0.2">
      <c r="A102" s="10"/>
      <c r="B102" s="11" t="s">
        <v>663</v>
      </c>
      <c r="C102" s="34">
        <f>C103+C107+C110</f>
        <v>4211.1319999999996</v>
      </c>
      <c r="D102" s="34">
        <f>D103+D107+D110</f>
        <v>4173.7700000000004</v>
      </c>
      <c r="E102" s="15">
        <f t="shared" si="1"/>
        <v>0.99112780126578814</v>
      </c>
    </row>
    <row r="103" spans="1:5" ht="25.5" x14ac:dyDescent="0.2">
      <c r="A103" s="10" t="s">
        <v>668</v>
      </c>
      <c r="B103" s="11" t="s">
        <v>694</v>
      </c>
      <c r="C103" s="34">
        <f>C104</f>
        <v>3862.0099999999998</v>
      </c>
      <c r="D103" s="34">
        <f>D104</f>
        <v>3824.6480000000001</v>
      </c>
      <c r="E103" s="15">
        <f t="shared" si="1"/>
        <v>0.99032576300941744</v>
      </c>
    </row>
    <row r="104" spans="1:5" ht="25.5" collapsed="1" x14ac:dyDescent="0.2">
      <c r="A104" s="23" t="s">
        <v>669</v>
      </c>
      <c r="B104" s="26" t="s">
        <v>695</v>
      </c>
      <c r="C104" s="36">
        <f>SUM(C105:C106)</f>
        <v>3862.0099999999998</v>
      </c>
      <c r="D104" s="36">
        <f>SUM(D105:D106)</f>
        <v>3824.6480000000001</v>
      </c>
      <c r="E104" s="25">
        <f t="shared" si="1"/>
        <v>0.99032576300941744</v>
      </c>
    </row>
    <row r="105" spans="1:5" ht="38.25" hidden="1" outlineLevel="1" x14ac:dyDescent="0.2">
      <c r="A105" s="16" t="s">
        <v>80</v>
      </c>
      <c r="B105" s="17" t="s">
        <v>81</v>
      </c>
      <c r="C105" s="18">
        <v>1287.33</v>
      </c>
      <c r="D105" s="18">
        <v>1249.9680000000001</v>
      </c>
      <c r="E105" s="19">
        <f t="shared" si="1"/>
        <v>0.97097713872899738</v>
      </c>
    </row>
    <row r="106" spans="1:5" ht="38.25" hidden="1" outlineLevel="1" x14ac:dyDescent="0.2">
      <c r="A106" s="16" t="s">
        <v>82</v>
      </c>
      <c r="B106" s="17" t="s">
        <v>83</v>
      </c>
      <c r="C106" s="18">
        <v>2574.6799999999998</v>
      </c>
      <c r="D106" s="18">
        <v>2574.6799999999998</v>
      </c>
      <c r="E106" s="19">
        <f t="shared" si="1"/>
        <v>1</v>
      </c>
    </row>
    <row r="107" spans="1:5" s="29" customFormat="1" ht="43.5" customHeight="1" outlineLevel="1" x14ac:dyDescent="0.2">
      <c r="A107" s="12" t="s">
        <v>696</v>
      </c>
      <c r="B107" s="27" t="s">
        <v>697</v>
      </c>
      <c r="C107" s="28">
        <f>C108</f>
        <v>117.4</v>
      </c>
      <c r="D107" s="28">
        <f>D108</f>
        <v>117.4</v>
      </c>
      <c r="E107" s="15">
        <f t="shared" si="1"/>
        <v>1</v>
      </c>
    </row>
    <row r="108" spans="1:5" s="33" customFormat="1" ht="51" outlineLevel="1" x14ac:dyDescent="0.2">
      <c r="A108" s="30" t="s">
        <v>698</v>
      </c>
      <c r="B108" s="31" t="s">
        <v>699</v>
      </c>
      <c r="C108" s="32">
        <f>SUM(C109)</f>
        <v>117.4</v>
      </c>
      <c r="D108" s="32">
        <f>SUM(D109)</f>
        <v>117.4</v>
      </c>
      <c r="E108" s="25">
        <f t="shared" si="1"/>
        <v>1</v>
      </c>
    </row>
    <row r="109" spans="1:5" ht="63.75" hidden="1" outlineLevel="1" x14ac:dyDescent="0.2">
      <c r="A109" s="16" t="s">
        <v>84</v>
      </c>
      <c r="B109" s="17" t="s">
        <v>85</v>
      </c>
      <c r="C109" s="18">
        <v>117.4</v>
      </c>
      <c r="D109" s="18">
        <v>117.4</v>
      </c>
      <c r="E109" s="19">
        <f t="shared" si="1"/>
        <v>1</v>
      </c>
    </row>
    <row r="110" spans="1:5" ht="51" outlineLevel="1" x14ac:dyDescent="0.2">
      <c r="A110" s="12" t="s">
        <v>90</v>
      </c>
      <c r="B110" s="27" t="s">
        <v>91</v>
      </c>
      <c r="C110" s="28">
        <v>231.72200000000001</v>
      </c>
      <c r="D110" s="28">
        <v>231.72200000000001</v>
      </c>
      <c r="E110" s="15">
        <f t="shared" ref="E110" si="5">D110/C110</f>
        <v>1</v>
      </c>
    </row>
    <row r="111" spans="1:5" ht="18" customHeight="1" outlineLevel="1" x14ac:dyDescent="0.2">
      <c r="A111" s="16"/>
      <c r="B111" s="27" t="s">
        <v>677</v>
      </c>
      <c r="C111" s="28">
        <f>SUM(C112:C126)</f>
        <v>469288.82299999997</v>
      </c>
      <c r="D111" s="28">
        <f>SUM(D112:D126)</f>
        <v>468994.04600000003</v>
      </c>
      <c r="E111" s="15">
        <f t="shared" si="1"/>
        <v>0.99937186443496451</v>
      </c>
    </row>
    <row r="112" spans="1:5" ht="51" outlineLevel="1" x14ac:dyDescent="0.2">
      <c r="A112" s="16" t="s">
        <v>86</v>
      </c>
      <c r="B112" s="17" t="s">
        <v>87</v>
      </c>
      <c r="C112" s="18">
        <v>934</v>
      </c>
      <c r="D112" s="18">
        <v>929.9</v>
      </c>
      <c r="E112" s="19">
        <f t="shared" si="1"/>
        <v>0.99561027837259097</v>
      </c>
    </row>
    <row r="113" spans="1:5" ht="25.5" outlineLevel="1" x14ac:dyDescent="0.2">
      <c r="A113" s="16" t="s">
        <v>88</v>
      </c>
      <c r="B113" s="17" t="s">
        <v>89</v>
      </c>
      <c r="C113" s="18">
        <v>48.343000000000004</v>
      </c>
      <c r="D113" s="18">
        <v>48.343000000000004</v>
      </c>
      <c r="E113" s="19">
        <f t="shared" si="1"/>
        <v>1</v>
      </c>
    </row>
    <row r="114" spans="1:5" ht="25.5" outlineLevel="1" x14ac:dyDescent="0.2">
      <c r="A114" s="16" t="s">
        <v>94</v>
      </c>
      <c r="B114" s="17" t="s">
        <v>95</v>
      </c>
      <c r="C114" s="18">
        <v>48435.260999999999</v>
      </c>
      <c r="D114" s="18">
        <v>48435.260999999999</v>
      </c>
      <c r="E114" s="19">
        <f t="shared" si="1"/>
        <v>1</v>
      </c>
    </row>
    <row r="115" spans="1:5" ht="25.5" outlineLevel="1" x14ac:dyDescent="0.2">
      <c r="A115" s="16" t="s">
        <v>98</v>
      </c>
      <c r="B115" s="17" t="s">
        <v>99</v>
      </c>
      <c r="C115" s="18">
        <v>283480.5</v>
      </c>
      <c r="D115" s="18">
        <v>283236.28600000002</v>
      </c>
      <c r="E115" s="19">
        <f t="shared" si="1"/>
        <v>0.99913851570037449</v>
      </c>
    </row>
    <row r="116" spans="1:5" ht="87.75" customHeight="1" outlineLevel="1" x14ac:dyDescent="0.2">
      <c r="A116" s="16" t="s">
        <v>100</v>
      </c>
      <c r="B116" s="21" t="s">
        <v>101</v>
      </c>
      <c r="C116" s="18">
        <v>3000</v>
      </c>
      <c r="D116" s="18">
        <v>3000</v>
      </c>
      <c r="E116" s="19">
        <f t="shared" si="1"/>
        <v>1</v>
      </c>
    </row>
    <row r="117" spans="1:5" ht="38.25" outlineLevel="1" x14ac:dyDescent="0.2">
      <c r="A117" s="16" t="s">
        <v>102</v>
      </c>
      <c r="B117" s="17" t="s">
        <v>103</v>
      </c>
      <c r="C117" s="18">
        <v>66776.114000000001</v>
      </c>
      <c r="D117" s="18">
        <v>66743.672000000006</v>
      </c>
      <c r="E117" s="19">
        <f t="shared" si="1"/>
        <v>0.99951416759591616</v>
      </c>
    </row>
    <row r="118" spans="1:5" ht="25.5" outlineLevel="1" x14ac:dyDescent="0.2">
      <c r="A118" s="16" t="s">
        <v>104</v>
      </c>
      <c r="B118" s="17" t="s">
        <v>105</v>
      </c>
      <c r="C118" s="18">
        <v>8642.375</v>
      </c>
      <c r="D118" s="18">
        <v>8637.5810000000001</v>
      </c>
      <c r="E118" s="19">
        <f t="shared" si="1"/>
        <v>0.99944529136955984</v>
      </c>
    </row>
    <row r="119" spans="1:5" ht="63.75" outlineLevel="1" x14ac:dyDescent="0.2">
      <c r="A119" s="16" t="s">
        <v>106</v>
      </c>
      <c r="B119" s="17" t="s">
        <v>107</v>
      </c>
      <c r="C119" s="18">
        <v>125.75</v>
      </c>
      <c r="D119" s="18">
        <v>125.75</v>
      </c>
      <c r="E119" s="19">
        <f t="shared" si="1"/>
        <v>1</v>
      </c>
    </row>
    <row r="120" spans="1:5" ht="38.25" outlineLevel="1" x14ac:dyDescent="0.2">
      <c r="A120" s="16" t="s">
        <v>108</v>
      </c>
      <c r="B120" s="17" t="s">
        <v>109</v>
      </c>
      <c r="C120" s="18">
        <v>37683.167999999998</v>
      </c>
      <c r="D120" s="18">
        <v>37683.167999999998</v>
      </c>
      <c r="E120" s="19">
        <f t="shared" ref="E120:E213" si="6">D120/C120</f>
        <v>1</v>
      </c>
    </row>
    <row r="121" spans="1:5" ht="76.5" outlineLevel="1" x14ac:dyDescent="0.2">
      <c r="A121" s="16" t="s">
        <v>110</v>
      </c>
      <c r="B121" s="21" t="s">
        <v>111</v>
      </c>
      <c r="C121" s="18">
        <v>3414.6849999999999</v>
      </c>
      <c r="D121" s="18">
        <v>3414.6849999999999</v>
      </c>
      <c r="E121" s="19">
        <f t="shared" si="6"/>
        <v>1</v>
      </c>
    </row>
    <row r="122" spans="1:5" ht="38.25" outlineLevel="1" x14ac:dyDescent="0.2">
      <c r="A122" s="16" t="s">
        <v>33</v>
      </c>
      <c r="B122" s="17" t="s">
        <v>34</v>
      </c>
      <c r="C122" s="18">
        <v>1296.7</v>
      </c>
      <c r="D122" s="18">
        <v>1287.904</v>
      </c>
      <c r="E122" s="19">
        <f t="shared" si="6"/>
        <v>0.99321662682193257</v>
      </c>
    </row>
    <row r="123" spans="1:5" ht="25.5" outlineLevel="1" x14ac:dyDescent="0.2">
      <c r="A123" s="16" t="s">
        <v>35</v>
      </c>
      <c r="B123" s="17" t="s">
        <v>36</v>
      </c>
      <c r="C123" s="18">
        <v>93.1</v>
      </c>
      <c r="D123" s="18">
        <v>92.668999999999997</v>
      </c>
      <c r="E123" s="19">
        <f t="shared" si="6"/>
        <v>0.99537056928034373</v>
      </c>
    </row>
    <row r="124" spans="1:5" outlineLevel="1" x14ac:dyDescent="0.2">
      <c r="A124" s="43"/>
      <c r="B124" s="26" t="s">
        <v>856</v>
      </c>
      <c r="C124" s="34"/>
      <c r="D124" s="34"/>
      <c r="E124" s="19"/>
    </row>
    <row r="125" spans="1:5" ht="25.5" outlineLevel="1" x14ac:dyDescent="0.2">
      <c r="A125" s="16" t="s">
        <v>92</v>
      </c>
      <c r="B125" s="17" t="s">
        <v>93</v>
      </c>
      <c r="C125" s="18">
        <v>358.827</v>
      </c>
      <c r="D125" s="18">
        <v>358.827</v>
      </c>
      <c r="E125" s="19">
        <f t="shared" si="6"/>
        <v>1</v>
      </c>
    </row>
    <row r="126" spans="1:5" ht="25.5" outlineLevel="1" x14ac:dyDescent="0.2">
      <c r="A126" s="16" t="s">
        <v>96</v>
      </c>
      <c r="B126" s="17" t="s">
        <v>97</v>
      </c>
      <c r="C126" s="18">
        <v>15000</v>
      </c>
      <c r="D126" s="18">
        <v>15000</v>
      </c>
      <c r="E126" s="19">
        <f t="shared" si="6"/>
        <v>1</v>
      </c>
    </row>
    <row r="127" spans="1:5" ht="25.5" customHeight="1" x14ac:dyDescent="0.2">
      <c r="A127" s="51" t="s">
        <v>112</v>
      </c>
      <c r="B127" s="51"/>
      <c r="C127" s="20">
        <f>C129+C175</f>
        <v>1095299.8019999999</v>
      </c>
      <c r="D127" s="20">
        <f>D129+D175</f>
        <v>1094331.0129999998</v>
      </c>
      <c r="E127" s="13">
        <f t="shared" si="6"/>
        <v>0.999115503355126</v>
      </c>
    </row>
    <row r="128" spans="1:5" ht="16.5" customHeight="1" x14ac:dyDescent="0.2">
      <c r="A128" s="10"/>
      <c r="B128" s="11" t="s">
        <v>662</v>
      </c>
      <c r="C128" s="34"/>
      <c r="D128" s="34"/>
      <c r="E128" s="15"/>
    </row>
    <row r="129" spans="1:5" ht="18.75" customHeight="1" x14ac:dyDescent="0.2">
      <c r="A129" s="10"/>
      <c r="B129" s="11" t="s">
        <v>663</v>
      </c>
      <c r="C129" s="34">
        <f>C130+C135+C160+C166+C169</f>
        <v>1071897.6839999999</v>
      </c>
      <c r="D129" s="34">
        <f>D130+D135+D160+D166+D169</f>
        <v>1070929.2289999998</v>
      </c>
      <c r="E129" s="15">
        <f t="shared" si="6"/>
        <v>0.99909650425179941</v>
      </c>
    </row>
    <row r="130" spans="1:5" ht="33" customHeight="1" x14ac:dyDescent="0.2">
      <c r="A130" s="10" t="s">
        <v>668</v>
      </c>
      <c r="B130" s="11" t="s">
        <v>694</v>
      </c>
      <c r="C130" s="34">
        <f>C131</f>
        <v>2012.17</v>
      </c>
      <c r="D130" s="34">
        <f>D131</f>
        <v>2002.0339999999999</v>
      </c>
      <c r="E130" s="15">
        <f t="shared" si="6"/>
        <v>0.99496265226099179</v>
      </c>
    </row>
    <row r="131" spans="1:5" ht="26.25" customHeight="1" collapsed="1" x14ac:dyDescent="0.2">
      <c r="A131" s="23" t="s">
        <v>669</v>
      </c>
      <c r="B131" s="26" t="s">
        <v>695</v>
      </c>
      <c r="C131" s="36">
        <f>SUM(C132:C134)</f>
        <v>2012.17</v>
      </c>
      <c r="D131" s="36">
        <f>SUM(D132:D134)</f>
        <v>2002.0339999999999</v>
      </c>
      <c r="E131" s="25">
        <f t="shared" si="6"/>
        <v>0.99496265226099179</v>
      </c>
    </row>
    <row r="132" spans="1:5" ht="16.5" hidden="1" customHeight="1" outlineLevel="1" x14ac:dyDescent="0.2">
      <c r="A132" s="16" t="s">
        <v>113</v>
      </c>
      <c r="B132" s="17" t="s">
        <v>114</v>
      </c>
      <c r="C132" s="18">
        <v>1118</v>
      </c>
      <c r="D132" s="18">
        <v>1118</v>
      </c>
      <c r="E132" s="19">
        <f t="shared" si="6"/>
        <v>1</v>
      </c>
    </row>
    <row r="133" spans="1:5" ht="38.25" hidden="1" outlineLevel="1" x14ac:dyDescent="0.2">
      <c r="A133" s="16" t="s">
        <v>80</v>
      </c>
      <c r="B133" s="17" t="s">
        <v>81</v>
      </c>
      <c r="C133" s="18">
        <v>298.06</v>
      </c>
      <c r="D133" s="18">
        <v>294.678</v>
      </c>
      <c r="E133" s="19">
        <f t="shared" si="6"/>
        <v>0.98865329128363411</v>
      </c>
    </row>
    <row r="134" spans="1:5" ht="38.25" hidden="1" outlineLevel="1" x14ac:dyDescent="0.2">
      <c r="A134" s="16" t="s">
        <v>82</v>
      </c>
      <c r="B134" s="17" t="s">
        <v>83</v>
      </c>
      <c r="C134" s="18">
        <v>596.11</v>
      </c>
      <c r="D134" s="18">
        <v>589.35599999999999</v>
      </c>
      <c r="E134" s="19">
        <f t="shared" si="6"/>
        <v>0.9886698763651004</v>
      </c>
    </row>
    <row r="135" spans="1:5" s="29" customFormat="1" ht="21" customHeight="1" outlineLevel="1" x14ac:dyDescent="0.2">
      <c r="A135" s="12" t="s">
        <v>700</v>
      </c>
      <c r="B135" s="27" t="s">
        <v>701</v>
      </c>
      <c r="C135" s="28">
        <f>C136+C138+C144+C146+C148+C155+C158</f>
        <v>1054164.5860000001</v>
      </c>
      <c r="D135" s="28">
        <f>D136+D138+D144+D146+D148+D155+D158</f>
        <v>1053740.8589999999</v>
      </c>
      <c r="E135" s="15">
        <f t="shared" si="6"/>
        <v>0.9995980447402355</v>
      </c>
    </row>
    <row r="136" spans="1:5" s="33" customFormat="1" ht="25.5" outlineLevel="1" x14ac:dyDescent="0.2">
      <c r="A136" s="30" t="s">
        <v>702</v>
      </c>
      <c r="B136" s="31" t="s">
        <v>703</v>
      </c>
      <c r="C136" s="32">
        <f>C137</f>
        <v>141726.23199999999</v>
      </c>
      <c r="D136" s="32">
        <f>D137</f>
        <v>141461.22899999999</v>
      </c>
      <c r="E136" s="25">
        <f t="shared" si="6"/>
        <v>0.99813017677630778</v>
      </c>
    </row>
    <row r="137" spans="1:5" hidden="1" outlineLevel="1" x14ac:dyDescent="0.2">
      <c r="A137" s="16" t="s">
        <v>115</v>
      </c>
      <c r="B137" s="17" t="s">
        <v>116</v>
      </c>
      <c r="C137" s="18">
        <v>141726.23199999999</v>
      </c>
      <c r="D137" s="18">
        <v>141461.22899999999</v>
      </c>
      <c r="E137" s="19">
        <f t="shared" si="6"/>
        <v>0.99813017677630778</v>
      </c>
    </row>
    <row r="138" spans="1:5" s="33" customFormat="1" ht="46.5" customHeight="1" outlineLevel="1" x14ac:dyDescent="0.2">
      <c r="A138" s="30" t="s">
        <v>704</v>
      </c>
      <c r="B138" s="31" t="s">
        <v>705</v>
      </c>
      <c r="C138" s="32">
        <f>SUM(C139:C143)</f>
        <v>172664.04400000002</v>
      </c>
      <c r="D138" s="32">
        <f>SUM(D139:D143)</f>
        <v>172664.04400000002</v>
      </c>
      <c r="E138" s="25">
        <f t="shared" si="6"/>
        <v>1</v>
      </c>
    </row>
    <row r="139" spans="1:5" ht="38.25" hidden="1" outlineLevel="1" x14ac:dyDescent="0.2">
      <c r="A139" s="16" t="s">
        <v>117</v>
      </c>
      <c r="B139" s="17" t="s">
        <v>22</v>
      </c>
      <c r="C139" s="18">
        <v>164234.21100000001</v>
      </c>
      <c r="D139" s="18">
        <v>164234.21100000001</v>
      </c>
      <c r="E139" s="19">
        <f t="shared" si="6"/>
        <v>1</v>
      </c>
    </row>
    <row r="140" spans="1:5" ht="38.25" hidden="1" outlineLevel="1" x14ac:dyDescent="0.2">
      <c r="A140" s="16" t="s">
        <v>118</v>
      </c>
      <c r="B140" s="17" t="s">
        <v>119</v>
      </c>
      <c r="C140" s="18">
        <v>100</v>
      </c>
      <c r="D140" s="18">
        <v>100</v>
      </c>
      <c r="E140" s="19">
        <f t="shared" si="6"/>
        <v>1</v>
      </c>
    </row>
    <row r="141" spans="1:5" ht="25.5" hidden="1" outlineLevel="1" x14ac:dyDescent="0.2">
      <c r="A141" s="16" t="s">
        <v>120</v>
      </c>
      <c r="B141" s="17" t="s">
        <v>121</v>
      </c>
      <c r="C141" s="18">
        <v>3000</v>
      </c>
      <c r="D141" s="18">
        <v>3000</v>
      </c>
      <c r="E141" s="19">
        <f t="shared" si="6"/>
        <v>1</v>
      </c>
    </row>
    <row r="142" spans="1:5" ht="25.5" hidden="1" outlineLevel="1" x14ac:dyDescent="0.2">
      <c r="A142" s="16" t="s">
        <v>122</v>
      </c>
      <c r="B142" s="17" t="s">
        <v>123</v>
      </c>
      <c r="C142" s="18">
        <v>3829.8330000000001</v>
      </c>
      <c r="D142" s="18">
        <v>3829.8330000000001</v>
      </c>
      <c r="E142" s="19">
        <f t="shared" si="6"/>
        <v>1</v>
      </c>
    </row>
    <row r="143" spans="1:5" ht="63.75" hidden="1" outlineLevel="1" x14ac:dyDescent="0.2">
      <c r="A143" s="16" t="s">
        <v>124</v>
      </c>
      <c r="B143" s="17" t="s">
        <v>125</v>
      </c>
      <c r="C143" s="18">
        <v>1500</v>
      </c>
      <c r="D143" s="18">
        <v>1500</v>
      </c>
      <c r="E143" s="19">
        <f t="shared" si="6"/>
        <v>1</v>
      </c>
    </row>
    <row r="144" spans="1:5" s="33" customFormat="1" ht="43.5" customHeight="1" outlineLevel="1" x14ac:dyDescent="0.2">
      <c r="A144" s="30" t="s">
        <v>706</v>
      </c>
      <c r="B144" s="31" t="s">
        <v>707</v>
      </c>
      <c r="C144" s="32">
        <f>C145</f>
        <v>310549.57</v>
      </c>
      <c r="D144" s="32">
        <f>D145</f>
        <v>310549.57</v>
      </c>
      <c r="E144" s="25">
        <f t="shared" si="6"/>
        <v>1</v>
      </c>
    </row>
    <row r="145" spans="1:5" ht="38.25" hidden="1" outlineLevel="1" x14ac:dyDescent="0.2">
      <c r="A145" s="16" t="s">
        <v>126</v>
      </c>
      <c r="B145" s="17" t="s">
        <v>22</v>
      </c>
      <c r="C145" s="18">
        <v>310549.57</v>
      </c>
      <c r="D145" s="18">
        <v>310549.57</v>
      </c>
      <c r="E145" s="19">
        <f t="shared" si="6"/>
        <v>1</v>
      </c>
    </row>
    <row r="146" spans="1:5" s="33" customFormat="1" ht="47.25" customHeight="1" outlineLevel="1" x14ac:dyDescent="0.2">
      <c r="A146" s="30" t="s">
        <v>708</v>
      </c>
      <c r="B146" s="31" t="s">
        <v>709</v>
      </c>
      <c r="C146" s="32">
        <f>SUM(C147)</f>
        <v>52303.796000000002</v>
      </c>
      <c r="D146" s="32">
        <f>SUM(D147)</f>
        <v>52303.796000000002</v>
      </c>
      <c r="E146" s="25">
        <f t="shared" si="6"/>
        <v>1</v>
      </c>
    </row>
    <row r="147" spans="1:5" ht="38.25" hidden="1" outlineLevel="1" x14ac:dyDescent="0.2">
      <c r="A147" s="16" t="s">
        <v>127</v>
      </c>
      <c r="B147" s="17" t="s">
        <v>128</v>
      </c>
      <c r="C147" s="18">
        <v>52303.796000000002</v>
      </c>
      <c r="D147" s="18">
        <v>52303.796000000002</v>
      </c>
      <c r="E147" s="19">
        <f t="shared" si="6"/>
        <v>1</v>
      </c>
    </row>
    <row r="148" spans="1:5" s="33" customFormat="1" ht="33" customHeight="1" outlineLevel="1" x14ac:dyDescent="0.2">
      <c r="A148" s="30" t="s">
        <v>710</v>
      </c>
      <c r="B148" s="31" t="s">
        <v>711</v>
      </c>
      <c r="C148" s="32">
        <f>SUM(C149:C154)</f>
        <v>263957.94400000002</v>
      </c>
      <c r="D148" s="32">
        <f>SUM(D149:D154)</f>
        <v>263957.935</v>
      </c>
      <c r="E148" s="25">
        <f t="shared" si="6"/>
        <v>0.99999996590365914</v>
      </c>
    </row>
    <row r="149" spans="1:5" ht="38.25" hidden="1" outlineLevel="1" x14ac:dyDescent="0.2">
      <c r="A149" s="16" t="s">
        <v>129</v>
      </c>
      <c r="B149" s="17" t="s">
        <v>22</v>
      </c>
      <c r="C149" s="18">
        <v>249447.03200000001</v>
      </c>
      <c r="D149" s="18">
        <v>249447.02299999999</v>
      </c>
      <c r="E149" s="19">
        <f t="shared" si="6"/>
        <v>0.99999996392019597</v>
      </c>
    </row>
    <row r="150" spans="1:5" ht="51" hidden="1" outlineLevel="1" x14ac:dyDescent="0.2">
      <c r="A150" s="16" t="s">
        <v>130</v>
      </c>
      <c r="B150" s="17" t="s">
        <v>131</v>
      </c>
      <c r="C150" s="18">
        <v>1587</v>
      </c>
      <c r="D150" s="18">
        <v>1587</v>
      </c>
      <c r="E150" s="19">
        <f t="shared" si="6"/>
        <v>1</v>
      </c>
    </row>
    <row r="151" spans="1:5" ht="51" hidden="1" outlineLevel="1" x14ac:dyDescent="0.2">
      <c r="A151" s="16" t="s">
        <v>132</v>
      </c>
      <c r="B151" s="17" t="s">
        <v>133</v>
      </c>
      <c r="C151" s="18">
        <v>1308</v>
      </c>
      <c r="D151" s="18">
        <v>1308</v>
      </c>
      <c r="E151" s="19">
        <f t="shared" si="6"/>
        <v>1</v>
      </c>
    </row>
    <row r="152" spans="1:5" ht="51" hidden="1" outlineLevel="1" x14ac:dyDescent="0.2">
      <c r="A152" s="16" t="s">
        <v>134</v>
      </c>
      <c r="B152" s="17" t="s">
        <v>135</v>
      </c>
      <c r="C152" s="18">
        <v>325.88499999999999</v>
      </c>
      <c r="D152" s="18">
        <v>325.88499999999999</v>
      </c>
      <c r="E152" s="19">
        <f t="shared" si="6"/>
        <v>1</v>
      </c>
    </row>
    <row r="153" spans="1:5" hidden="1" outlineLevel="1" x14ac:dyDescent="0.2">
      <c r="A153" s="16" t="s">
        <v>136</v>
      </c>
      <c r="B153" s="17" t="s">
        <v>137</v>
      </c>
      <c r="C153" s="18">
        <v>10810.027</v>
      </c>
      <c r="D153" s="18">
        <v>10810.027</v>
      </c>
      <c r="E153" s="19">
        <f t="shared" si="6"/>
        <v>1</v>
      </c>
    </row>
    <row r="154" spans="1:5" ht="38.25" hidden="1" outlineLevel="1" x14ac:dyDescent="0.2">
      <c r="A154" s="16" t="s">
        <v>138</v>
      </c>
      <c r="B154" s="17" t="s">
        <v>139</v>
      </c>
      <c r="C154" s="18">
        <v>480</v>
      </c>
      <c r="D154" s="18">
        <v>480</v>
      </c>
      <c r="E154" s="19">
        <f t="shared" si="6"/>
        <v>1</v>
      </c>
    </row>
    <row r="155" spans="1:5" s="33" customFormat="1" ht="34.5" customHeight="1" outlineLevel="1" x14ac:dyDescent="0.2">
      <c r="A155" s="30" t="s">
        <v>712</v>
      </c>
      <c r="B155" s="31" t="s">
        <v>713</v>
      </c>
      <c r="C155" s="32">
        <f>SUM(C156:C157)</f>
        <v>106607.9</v>
      </c>
      <c r="D155" s="32">
        <f>SUM(D156:D157)</f>
        <v>106607.9</v>
      </c>
      <c r="E155" s="25">
        <f t="shared" si="6"/>
        <v>1</v>
      </c>
    </row>
    <row r="156" spans="1:5" ht="38.25" hidden="1" outlineLevel="1" x14ac:dyDescent="0.2">
      <c r="A156" s="16" t="s">
        <v>140</v>
      </c>
      <c r="B156" s="17" t="s">
        <v>22</v>
      </c>
      <c r="C156" s="18">
        <v>106266.9</v>
      </c>
      <c r="D156" s="18">
        <v>106266.9</v>
      </c>
      <c r="E156" s="19">
        <f t="shared" si="6"/>
        <v>1</v>
      </c>
    </row>
    <row r="157" spans="1:5" ht="38.25" hidden="1" outlineLevel="1" x14ac:dyDescent="0.2">
      <c r="A157" s="16" t="s">
        <v>141</v>
      </c>
      <c r="B157" s="17" t="s">
        <v>142</v>
      </c>
      <c r="C157" s="18">
        <v>341</v>
      </c>
      <c r="D157" s="18">
        <v>341</v>
      </c>
      <c r="E157" s="19">
        <f t="shared" si="6"/>
        <v>1</v>
      </c>
    </row>
    <row r="158" spans="1:5" s="33" customFormat="1" ht="60.75" customHeight="1" outlineLevel="1" x14ac:dyDescent="0.2">
      <c r="A158" s="30" t="s">
        <v>714</v>
      </c>
      <c r="B158" s="31" t="s">
        <v>715</v>
      </c>
      <c r="C158" s="32">
        <f>C159</f>
        <v>6355.1</v>
      </c>
      <c r="D158" s="32">
        <f>D159</f>
        <v>6196.3850000000002</v>
      </c>
      <c r="E158" s="25">
        <f t="shared" si="6"/>
        <v>0.97502557001463386</v>
      </c>
    </row>
    <row r="159" spans="1:5" ht="38.25" hidden="1" outlineLevel="1" x14ac:dyDescent="0.2">
      <c r="A159" s="16" t="s">
        <v>143</v>
      </c>
      <c r="B159" s="17" t="s">
        <v>22</v>
      </c>
      <c r="C159" s="18">
        <v>6355.1</v>
      </c>
      <c r="D159" s="18">
        <v>6196.3850000000002</v>
      </c>
      <c r="E159" s="19">
        <f t="shared" si="6"/>
        <v>0.97502557001463386</v>
      </c>
    </row>
    <row r="160" spans="1:5" s="29" customFormat="1" ht="16.5" customHeight="1" outlineLevel="1" x14ac:dyDescent="0.2">
      <c r="A160" s="12" t="s">
        <v>716</v>
      </c>
      <c r="B160" s="27" t="s">
        <v>717</v>
      </c>
      <c r="C160" s="28">
        <f>C161</f>
        <v>12241.821</v>
      </c>
      <c r="D160" s="28">
        <f>D161</f>
        <v>12234.821</v>
      </c>
      <c r="E160" s="15">
        <f t="shared" si="6"/>
        <v>0.99942818964596847</v>
      </c>
    </row>
    <row r="161" spans="1:5" s="33" customFormat="1" ht="25.5" outlineLevel="1" x14ac:dyDescent="0.2">
      <c r="A161" s="30" t="s">
        <v>718</v>
      </c>
      <c r="B161" s="31" t="s">
        <v>719</v>
      </c>
      <c r="C161" s="32">
        <f>SUM(C162:C165)</f>
        <v>12241.821</v>
      </c>
      <c r="D161" s="32">
        <f>SUM(D162:D165)</f>
        <v>12234.821</v>
      </c>
      <c r="E161" s="25">
        <f t="shared" si="6"/>
        <v>0.99942818964596847</v>
      </c>
    </row>
    <row r="162" spans="1:5" ht="38.25" hidden="1" outlineLevel="1" x14ac:dyDescent="0.2">
      <c r="A162" s="16" t="s">
        <v>144</v>
      </c>
      <c r="B162" s="17" t="s">
        <v>22</v>
      </c>
      <c r="C162" s="18">
        <v>7016.3209999999999</v>
      </c>
      <c r="D162" s="18">
        <v>7016.3209999999999</v>
      </c>
      <c r="E162" s="19">
        <f t="shared" si="6"/>
        <v>1</v>
      </c>
    </row>
    <row r="163" spans="1:5" hidden="1" outlineLevel="1" x14ac:dyDescent="0.2">
      <c r="A163" s="16" t="s">
        <v>145</v>
      </c>
      <c r="B163" s="17" t="s">
        <v>146</v>
      </c>
      <c r="C163" s="18">
        <v>1757.8</v>
      </c>
      <c r="D163" s="18">
        <v>1757.8</v>
      </c>
      <c r="E163" s="19">
        <f t="shared" si="6"/>
        <v>1</v>
      </c>
    </row>
    <row r="164" spans="1:5" ht="38.25" hidden="1" outlineLevel="1" x14ac:dyDescent="0.2">
      <c r="A164" s="16" t="s">
        <v>147</v>
      </c>
      <c r="B164" s="17" t="s">
        <v>148</v>
      </c>
      <c r="C164" s="18">
        <v>1240</v>
      </c>
      <c r="D164" s="18">
        <v>1233</v>
      </c>
      <c r="E164" s="19">
        <f t="shared" si="6"/>
        <v>0.99435483870967745</v>
      </c>
    </row>
    <row r="165" spans="1:5" ht="38.25" hidden="1" outlineLevel="1" x14ac:dyDescent="0.2">
      <c r="A165" s="16" t="s">
        <v>149</v>
      </c>
      <c r="B165" s="17" t="s">
        <v>150</v>
      </c>
      <c r="C165" s="18">
        <v>2227.6999999999998</v>
      </c>
      <c r="D165" s="18">
        <v>2227.6999999999998</v>
      </c>
      <c r="E165" s="19">
        <f t="shared" si="6"/>
        <v>1</v>
      </c>
    </row>
    <row r="166" spans="1:5" s="29" customFormat="1" ht="18" customHeight="1" outlineLevel="1" x14ac:dyDescent="0.2">
      <c r="A166" s="12" t="s">
        <v>720</v>
      </c>
      <c r="B166" s="27" t="s">
        <v>721</v>
      </c>
      <c r="C166" s="28">
        <f>C167</f>
        <v>339.70699999999999</v>
      </c>
      <c r="D166" s="28">
        <f>D167</f>
        <v>339.70600000000002</v>
      </c>
      <c r="E166" s="15">
        <f t="shared" si="6"/>
        <v>0.99999705628674129</v>
      </c>
    </row>
    <row r="167" spans="1:5" s="33" customFormat="1" ht="31.5" customHeight="1" outlineLevel="1" x14ac:dyDescent="0.2">
      <c r="A167" s="30" t="s">
        <v>722</v>
      </c>
      <c r="B167" s="31" t="s">
        <v>723</v>
      </c>
      <c r="C167" s="32">
        <f>C168</f>
        <v>339.70699999999999</v>
      </c>
      <c r="D167" s="32">
        <f>D168</f>
        <v>339.70600000000002</v>
      </c>
      <c r="E167" s="25">
        <f t="shared" si="6"/>
        <v>0.99999705628674129</v>
      </c>
    </row>
    <row r="168" spans="1:5" ht="38.25" hidden="1" outlineLevel="1" x14ac:dyDescent="0.2">
      <c r="A168" s="16" t="s">
        <v>151</v>
      </c>
      <c r="B168" s="17" t="s">
        <v>22</v>
      </c>
      <c r="C168" s="18">
        <v>339.70699999999999</v>
      </c>
      <c r="D168" s="18">
        <v>339.70600000000002</v>
      </c>
      <c r="E168" s="19">
        <f t="shared" si="6"/>
        <v>0.99999705628674129</v>
      </c>
    </row>
    <row r="169" spans="1:5" s="29" customFormat="1" ht="32.25" customHeight="1" outlineLevel="1" x14ac:dyDescent="0.2">
      <c r="A169" s="12" t="s">
        <v>724</v>
      </c>
      <c r="B169" s="27" t="s">
        <v>725</v>
      </c>
      <c r="C169" s="28">
        <f>C170+C173</f>
        <v>3139.4</v>
      </c>
      <c r="D169" s="28">
        <f>D170+D173</f>
        <v>2611.8090000000002</v>
      </c>
      <c r="E169" s="15">
        <f t="shared" si="6"/>
        <v>0.83194527616742053</v>
      </c>
    </row>
    <row r="170" spans="1:5" s="33" customFormat="1" ht="45" customHeight="1" outlineLevel="1" x14ac:dyDescent="0.2">
      <c r="A170" s="30" t="s">
        <v>726</v>
      </c>
      <c r="B170" s="31" t="s">
        <v>727</v>
      </c>
      <c r="C170" s="32">
        <f>SUM(C171:C172)</f>
        <v>2776.4</v>
      </c>
      <c r="D170" s="32">
        <f>SUM(D171:D172)</f>
        <v>2248.8090000000002</v>
      </c>
      <c r="E170" s="25">
        <f t="shared" si="6"/>
        <v>0.80997298660135431</v>
      </c>
    </row>
    <row r="171" spans="1:5" ht="25.5" hidden="1" outlineLevel="1" x14ac:dyDescent="0.2">
      <c r="A171" s="16" t="s">
        <v>152</v>
      </c>
      <c r="B171" s="17" t="s">
        <v>153</v>
      </c>
      <c r="C171" s="18">
        <v>1476.4</v>
      </c>
      <c r="D171" s="18">
        <v>948.80899999999997</v>
      </c>
      <c r="E171" s="19">
        <f t="shared" si="6"/>
        <v>0.64265036575453804</v>
      </c>
    </row>
    <row r="172" spans="1:5" ht="25.5" hidden="1" outlineLevel="1" x14ac:dyDescent="0.2">
      <c r="A172" s="16" t="s">
        <v>154</v>
      </c>
      <c r="B172" s="17" t="s">
        <v>155</v>
      </c>
      <c r="C172" s="18">
        <v>1300</v>
      </c>
      <c r="D172" s="18">
        <v>1300</v>
      </c>
      <c r="E172" s="19">
        <f t="shared" si="6"/>
        <v>1</v>
      </c>
    </row>
    <row r="173" spans="1:5" s="33" customFormat="1" ht="31.5" customHeight="1" outlineLevel="1" x14ac:dyDescent="0.2">
      <c r="A173" s="30" t="s">
        <v>728</v>
      </c>
      <c r="B173" s="31" t="s">
        <v>729</v>
      </c>
      <c r="C173" s="32">
        <f>SUM(C174)</f>
        <v>363</v>
      </c>
      <c r="D173" s="32">
        <f>SUM(D174)</f>
        <v>363</v>
      </c>
      <c r="E173" s="25">
        <f t="shared" si="6"/>
        <v>1</v>
      </c>
    </row>
    <row r="174" spans="1:5" ht="25.5" hidden="1" outlineLevel="1" x14ac:dyDescent="0.2">
      <c r="A174" s="16" t="s">
        <v>156</v>
      </c>
      <c r="B174" s="17" t="s">
        <v>157</v>
      </c>
      <c r="C174" s="18">
        <v>363</v>
      </c>
      <c r="D174" s="18">
        <v>363</v>
      </c>
      <c r="E174" s="19">
        <f t="shared" si="6"/>
        <v>1</v>
      </c>
    </row>
    <row r="175" spans="1:5" s="29" customFormat="1" ht="20.25" customHeight="1" outlineLevel="1" x14ac:dyDescent="0.2">
      <c r="A175" s="12"/>
      <c r="B175" s="27" t="s">
        <v>677</v>
      </c>
      <c r="C175" s="28">
        <f>SUM(C176:C178)</f>
        <v>23402.117999999999</v>
      </c>
      <c r="D175" s="28">
        <f>SUM(D176:D178)</f>
        <v>23401.784000000003</v>
      </c>
      <c r="E175" s="15">
        <f t="shared" si="6"/>
        <v>0.99998572778754491</v>
      </c>
    </row>
    <row r="176" spans="1:5" ht="25.5" outlineLevel="1" x14ac:dyDescent="0.2">
      <c r="A176" s="16" t="s">
        <v>25</v>
      </c>
      <c r="B176" s="17" t="s">
        <v>26</v>
      </c>
      <c r="C176" s="18">
        <v>6215.518</v>
      </c>
      <c r="D176" s="18">
        <v>6215.518</v>
      </c>
      <c r="E176" s="19">
        <f t="shared" si="6"/>
        <v>1</v>
      </c>
    </row>
    <row r="177" spans="1:5" ht="38.25" outlineLevel="1" x14ac:dyDescent="0.2">
      <c r="A177" s="16" t="s">
        <v>33</v>
      </c>
      <c r="B177" s="17" t="s">
        <v>34</v>
      </c>
      <c r="C177" s="18">
        <v>15945.222</v>
      </c>
      <c r="D177" s="18">
        <v>15944.888000000001</v>
      </c>
      <c r="E177" s="19">
        <f t="shared" si="6"/>
        <v>0.99997905328630743</v>
      </c>
    </row>
    <row r="178" spans="1:5" ht="25.5" outlineLevel="1" x14ac:dyDescent="0.2">
      <c r="A178" s="16" t="s">
        <v>35</v>
      </c>
      <c r="B178" s="17" t="s">
        <v>36</v>
      </c>
      <c r="C178" s="18">
        <v>1241.3779999999999</v>
      </c>
      <c r="D178" s="18">
        <v>1241.3779999999999</v>
      </c>
      <c r="E178" s="19">
        <f t="shared" si="6"/>
        <v>1</v>
      </c>
    </row>
    <row r="179" spans="1:5" ht="17.25" customHeight="1" x14ac:dyDescent="0.2">
      <c r="A179" s="51" t="s">
        <v>158</v>
      </c>
      <c r="B179" s="51"/>
      <c r="C179" s="20">
        <f>C181+C271</f>
        <v>11122106.023000004</v>
      </c>
      <c r="D179" s="20">
        <f>D181+D271</f>
        <v>10874547.370000001</v>
      </c>
      <c r="E179" s="13">
        <f t="shared" si="6"/>
        <v>0.97774174670803693</v>
      </c>
    </row>
    <row r="180" spans="1:5" ht="17.25" customHeight="1" x14ac:dyDescent="0.2">
      <c r="A180" s="10"/>
      <c r="B180" s="11" t="s">
        <v>662</v>
      </c>
      <c r="C180" s="34"/>
      <c r="D180" s="34"/>
      <c r="E180" s="15"/>
    </row>
    <row r="181" spans="1:5" ht="17.25" customHeight="1" x14ac:dyDescent="0.2">
      <c r="A181" s="10"/>
      <c r="B181" s="11" t="s">
        <v>663</v>
      </c>
      <c r="C181" s="34">
        <f>C182+C247+C256+C260+C266</f>
        <v>11010037.069000004</v>
      </c>
      <c r="D181" s="34">
        <f>D182+D247+D256+D260+D266</f>
        <v>10762601.142000001</v>
      </c>
      <c r="E181" s="15">
        <f t="shared" si="6"/>
        <v>0.97752633116043841</v>
      </c>
    </row>
    <row r="182" spans="1:5" ht="27" customHeight="1" x14ac:dyDescent="0.2">
      <c r="A182" s="10" t="s">
        <v>665</v>
      </c>
      <c r="B182" s="11" t="s">
        <v>730</v>
      </c>
      <c r="C182" s="34">
        <f>C183+C199+C234+C237</f>
        <v>10941883.169000002</v>
      </c>
      <c r="D182" s="34">
        <f>D183+D199+D234+D237</f>
        <v>10694780.067</v>
      </c>
      <c r="E182" s="15">
        <f t="shared" si="6"/>
        <v>0.97741676654891707</v>
      </c>
    </row>
    <row r="183" spans="1:5" s="33" customFormat="1" ht="42" customHeight="1" collapsed="1" x14ac:dyDescent="0.2">
      <c r="A183" s="23" t="s">
        <v>666</v>
      </c>
      <c r="B183" s="26" t="s">
        <v>731</v>
      </c>
      <c r="C183" s="36">
        <f>SUM(C184:C196)</f>
        <v>4555965.1500000004</v>
      </c>
      <c r="D183" s="36">
        <f>SUM(D184:D196)</f>
        <v>4529494.8660000004</v>
      </c>
      <c r="E183" s="25">
        <f t="shared" si="6"/>
        <v>0.9941899722389228</v>
      </c>
    </row>
    <row r="184" spans="1:5" ht="38.25" hidden="1" customHeight="1" outlineLevel="1" x14ac:dyDescent="0.2">
      <c r="A184" s="16" t="s">
        <v>159</v>
      </c>
      <c r="B184" s="17" t="s">
        <v>22</v>
      </c>
      <c r="C184" s="18">
        <v>996336.77599999995</v>
      </c>
      <c r="D184" s="18">
        <v>996336.69900000002</v>
      </c>
      <c r="E184" s="19">
        <f t="shared" si="6"/>
        <v>0.99999992271689475</v>
      </c>
    </row>
    <row r="185" spans="1:5" ht="38.25" hidden="1" customHeight="1" outlineLevel="1" x14ac:dyDescent="0.2">
      <c r="A185" s="16" t="s">
        <v>160</v>
      </c>
      <c r="B185" s="17" t="s">
        <v>161</v>
      </c>
      <c r="C185" s="18">
        <v>335495.90600000002</v>
      </c>
      <c r="D185" s="18">
        <v>335495.90600000002</v>
      </c>
      <c r="E185" s="19">
        <f t="shared" si="6"/>
        <v>1</v>
      </c>
    </row>
    <row r="186" spans="1:5" ht="25.5" hidden="1" customHeight="1" outlineLevel="1" x14ac:dyDescent="0.2">
      <c r="A186" s="16" t="s">
        <v>162</v>
      </c>
      <c r="B186" s="17" t="s">
        <v>163</v>
      </c>
      <c r="C186" s="37">
        <v>19543.098999999998</v>
      </c>
      <c r="D186" s="37">
        <v>19543.098999999998</v>
      </c>
      <c r="E186" s="19">
        <f t="shared" si="6"/>
        <v>1</v>
      </c>
    </row>
    <row r="187" spans="1:5" ht="25.5" hidden="1" customHeight="1" outlineLevel="1" x14ac:dyDescent="0.2">
      <c r="A187" s="16" t="s">
        <v>164</v>
      </c>
      <c r="B187" s="17" t="s">
        <v>165</v>
      </c>
      <c r="C187" s="18">
        <v>4000</v>
      </c>
      <c r="D187" s="18">
        <v>4000</v>
      </c>
      <c r="E187" s="19">
        <f t="shared" si="6"/>
        <v>1</v>
      </c>
    </row>
    <row r="188" spans="1:5" ht="12.75" hidden="1" customHeight="1" outlineLevel="1" x14ac:dyDescent="0.2">
      <c r="A188" s="16" t="s">
        <v>13</v>
      </c>
      <c r="B188" s="17" t="s">
        <v>14</v>
      </c>
      <c r="C188" s="18">
        <v>300973.5</v>
      </c>
      <c r="D188" s="18">
        <v>300973.5</v>
      </c>
      <c r="E188" s="19">
        <f t="shared" si="6"/>
        <v>1</v>
      </c>
    </row>
    <row r="189" spans="1:5" ht="25.5" hidden="1" customHeight="1" outlineLevel="1" x14ac:dyDescent="0.2">
      <c r="A189" s="16" t="s">
        <v>166</v>
      </c>
      <c r="B189" s="17" t="s">
        <v>167</v>
      </c>
      <c r="C189" s="18">
        <v>8346.5</v>
      </c>
      <c r="D189" s="18">
        <v>8113.2619999999997</v>
      </c>
      <c r="E189" s="19">
        <f t="shared" si="6"/>
        <v>0.9720555921643802</v>
      </c>
    </row>
    <row r="190" spans="1:5" ht="25.5" hidden="1" customHeight="1" outlineLevel="1" x14ac:dyDescent="0.2">
      <c r="A190" s="16" t="s">
        <v>168</v>
      </c>
      <c r="B190" s="17" t="s">
        <v>169</v>
      </c>
      <c r="C190" s="18">
        <v>47635.7</v>
      </c>
      <c r="D190" s="18">
        <v>47337.322</v>
      </c>
      <c r="E190" s="19">
        <f t="shared" si="6"/>
        <v>0.99373625243252439</v>
      </c>
    </row>
    <row r="191" spans="1:5" ht="63.75" hidden="1" customHeight="1" outlineLevel="1" x14ac:dyDescent="0.2">
      <c r="A191" s="16" t="s">
        <v>170</v>
      </c>
      <c r="B191" s="17" t="s">
        <v>171</v>
      </c>
      <c r="C191" s="18">
        <v>104909.1</v>
      </c>
      <c r="D191" s="18">
        <v>104798.05899999999</v>
      </c>
      <c r="E191" s="19">
        <f t="shared" si="6"/>
        <v>0.9989415503516853</v>
      </c>
    </row>
    <row r="192" spans="1:5" ht="51" hidden="1" customHeight="1" outlineLevel="1" x14ac:dyDescent="0.2">
      <c r="A192" s="16" t="s">
        <v>172</v>
      </c>
      <c r="B192" s="17" t="s">
        <v>173</v>
      </c>
      <c r="C192" s="18">
        <v>2706885.8930000002</v>
      </c>
      <c r="D192" s="18">
        <v>2681438.7510000002</v>
      </c>
      <c r="E192" s="19">
        <f t="shared" si="6"/>
        <v>0.99059910797651052</v>
      </c>
    </row>
    <row r="193" spans="1:5" ht="25.5" hidden="1" customHeight="1" outlineLevel="1" x14ac:dyDescent="0.2">
      <c r="A193" s="16" t="s">
        <v>174</v>
      </c>
      <c r="B193" s="17" t="s">
        <v>175</v>
      </c>
      <c r="C193" s="18">
        <v>4462.5</v>
      </c>
      <c r="D193" s="18">
        <v>4462.5</v>
      </c>
      <c r="E193" s="19">
        <f t="shared" si="6"/>
        <v>1</v>
      </c>
    </row>
    <row r="194" spans="1:5" ht="38.25" hidden="1" customHeight="1" outlineLevel="1" x14ac:dyDescent="0.2">
      <c r="A194" s="16" t="s">
        <v>176</v>
      </c>
      <c r="B194" s="17" t="s">
        <v>177</v>
      </c>
      <c r="C194" s="18">
        <v>24385.069</v>
      </c>
      <c r="D194" s="18">
        <v>24037.485000000001</v>
      </c>
      <c r="E194" s="19">
        <f t="shared" si="6"/>
        <v>0.98574603172129638</v>
      </c>
    </row>
    <row r="195" spans="1:5" ht="38.25" hidden="1" customHeight="1" outlineLevel="1" x14ac:dyDescent="0.2">
      <c r="A195" s="16" t="s">
        <v>178</v>
      </c>
      <c r="B195" s="17" t="s">
        <v>179</v>
      </c>
      <c r="C195" s="18">
        <v>432.40699999999998</v>
      </c>
      <c r="D195" s="18">
        <v>432.40699999999998</v>
      </c>
      <c r="E195" s="19">
        <f t="shared" si="6"/>
        <v>1</v>
      </c>
    </row>
    <row r="196" spans="1:5" ht="12.75" hidden="1" customHeight="1" outlineLevel="1" x14ac:dyDescent="0.2">
      <c r="A196" s="16" t="s">
        <v>180</v>
      </c>
      <c r="B196" s="17" t="s">
        <v>181</v>
      </c>
      <c r="C196" s="18">
        <v>2558.6999999999998</v>
      </c>
      <c r="D196" s="18">
        <v>2525.8760000000002</v>
      </c>
      <c r="E196" s="19">
        <f t="shared" si="6"/>
        <v>0.98717161058349956</v>
      </c>
    </row>
    <row r="197" spans="1:5" ht="18" customHeight="1" outlineLevel="1" x14ac:dyDescent="0.2">
      <c r="A197" s="43"/>
      <c r="B197" s="26" t="s">
        <v>856</v>
      </c>
      <c r="C197" s="34"/>
      <c r="D197" s="34"/>
      <c r="E197" s="19"/>
    </row>
    <row r="198" spans="1:5" ht="22.5" customHeight="1" outlineLevel="1" x14ac:dyDescent="0.2">
      <c r="A198" s="16" t="s">
        <v>162</v>
      </c>
      <c r="B198" s="17" t="s">
        <v>163</v>
      </c>
      <c r="C198" s="18">
        <v>19543.098999999998</v>
      </c>
      <c r="D198" s="18">
        <v>19543.098999999998</v>
      </c>
      <c r="E198" s="19">
        <f>D198/C198</f>
        <v>1</v>
      </c>
    </row>
    <row r="199" spans="1:5" s="33" customFormat="1" ht="45" customHeight="1" outlineLevel="1" x14ac:dyDescent="0.2">
      <c r="A199" s="30" t="s">
        <v>732</v>
      </c>
      <c r="B199" s="31" t="s">
        <v>733</v>
      </c>
      <c r="C199" s="32">
        <f>SUM(C200:C224)</f>
        <v>5272963.0750000011</v>
      </c>
      <c r="D199" s="32">
        <f>SUM(D200:D224)</f>
        <v>5090219.5200000005</v>
      </c>
      <c r="E199" s="25">
        <f t="shared" si="6"/>
        <v>0.96534328945590031</v>
      </c>
    </row>
    <row r="200" spans="1:5" ht="38.25" hidden="1" outlineLevel="1" x14ac:dyDescent="0.2">
      <c r="A200" s="16" t="s">
        <v>182</v>
      </c>
      <c r="B200" s="17" t="s">
        <v>22</v>
      </c>
      <c r="C200" s="18">
        <v>967546.89099999995</v>
      </c>
      <c r="D200" s="18">
        <v>958413.98199999996</v>
      </c>
      <c r="E200" s="19">
        <f t="shared" si="6"/>
        <v>0.99056075825889867</v>
      </c>
    </row>
    <row r="201" spans="1:5" ht="38.25" hidden="1" outlineLevel="1" x14ac:dyDescent="0.2">
      <c r="A201" s="16" t="s">
        <v>183</v>
      </c>
      <c r="B201" s="17" t="s">
        <v>184</v>
      </c>
      <c r="C201" s="18">
        <v>75986.418999999994</v>
      </c>
      <c r="D201" s="18">
        <v>60674.724999999999</v>
      </c>
      <c r="E201" s="19">
        <f t="shared" si="6"/>
        <v>0.79849433357295074</v>
      </c>
    </row>
    <row r="202" spans="1:5" hidden="1" outlineLevel="1" x14ac:dyDescent="0.2">
      <c r="A202" s="16" t="s">
        <v>185</v>
      </c>
      <c r="B202" s="17" t="s">
        <v>186</v>
      </c>
      <c r="C202" s="18">
        <v>40000</v>
      </c>
      <c r="D202" s="18">
        <v>10000</v>
      </c>
      <c r="E202" s="19">
        <f t="shared" si="6"/>
        <v>0.25</v>
      </c>
    </row>
    <row r="203" spans="1:5" hidden="1" outlineLevel="1" x14ac:dyDescent="0.2">
      <c r="A203" s="16" t="s">
        <v>187</v>
      </c>
      <c r="B203" s="17" t="s">
        <v>188</v>
      </c>
      <c r="C203" s="18">
        <v>3751.4540000000002</v>
      </c>
      <c r="D203" s="18">
        <v>3751.4540000000002</v>
      </c>
      <c r="E203" s="19">
        <f t="shared" si="6"/>
        <v>1</v>
      </c>
    </row>
    <row r="204" spans="1:5" ht="38.25" hidden="1" outlineLevel="1" x14ac:dyDescent="0.2">
      <c r="A204" s="16" t="s">
        <v>189</v>
      </c>
      <c r="B204" s="17" t="s">
        <v>190</v>
      </c>
      <c r="C204" s="18">
        <v>2500</v>
      </c>
      <c r="D204" s="18">
        <v>500</v>
      </c>
      <c r="E204" s="19">
        <f t="shared" si="6"/>
        <v>0.2</v>
      </c>
    </row>
    <row r="205" spans="1:5" ht="25.5" hidden="1" outlineLevel="1" x14ac:dyDescent="0.2">
      <c r="A205" s="16" t="s">
        <v>191</v>
      </c>
      <c r="B205" s="17" t="s">
        <v>192</v>
      </c>
      <c r="C205" s="18">
        <v>2500</v>
      </c>
      <c r="D205" s="37">
        <v>1200</v>
      </c>
      <c r="E205" s="19">
        <f t="shared" si="6"/>
        <v>0.48</v>
      </c>
    </row>
    <row r="206" spans="1:5" ht="38.25" hidden="1" outlineLevel="1" x14ac:dyDescent="0.2">
      <c r="A206" s="16" t="s">
        <v>193</v>
      </c>
      <c r="B206" s="17" t="s">
        <v>194</v>
      </c>
      <c r="C206" s="18">
        <v>5549.5640000000003</v>
      </c>
      <c r="D206" s="18">
        <v>5549.5640000000003</v>
      </c>
      <c r="E206" s="19">
        <f t="shared" si="6"/>
        <v>1</v>
      </c>
    </row>
    <row r="207" spans="1:5" ht="38.25" hidden="1" outlineLevel="1" x14ac:dyDescent="0.2">
      <c r="A207" s="16" t="s">
        <v>195</v>
      </c>
      <c r="B207" s="17" t="s">
        <v>196</v>
      </c>
      <c r="C207" s="18">
        <v>2000</v>
      </c>
      <c r="D207" s="18">
        <v>2000</v>
      </c>
      <c r="E207" s="19">
        <f t="shared" si="6"/>
        <v>1</v>
      </c>
    </row>
    <row r="208" spans="1:5" ht="25.5" hidden="1" outlineLevel="1" x14ac:dyDescent="0.2">
      <c r="A208" s="16" t="s">
        <v>197</v>
      </c>
      <c r="B208" s="17" t="s">
        <v>198</v>
      </c>
      <c r="C208" s="18">
        <v>115449.412</v>
      </c>
      <c r="D208" s="18">
        <v>26252.987000000001</v>
      </c>
      <c r="E208" s="19">
        <f t="shared" si="6"/>
        <v>0.22739818718175889</v>
      </c>
    </row>
    <row r="209" spans="1:5" ht="63.75" hidden="1" outlineLevel="1" x14ac:dyDescent="0.2">
      <c r="A209" s="16" t="s">
        <v>199</v>
      </c>
      <c r="B209" s="17" t="s">
        <v>200</v>
      </c>
      <c r="C209" s="18">
        <v>3188111.642</v>
      </c>
      <c r="D209" s="18">
        <v>3186759.4240000001</v>
      </c>
      <c r="E209" s="19">
        <f t="shared" si="6"/>
        <v>0.99957585613308331</v>
      </c>
    </row>
    <row r="210" spans="1:5" ht="102" hidden="1" outlineLevel="1" x14ac:dyDescent="0.2">
      <c r="A210" s="16" t="s">
        <v>201</v>
      </c>
      <c r="B210" s="21" t="s">
        <v>202</v>
      </c>
      <c r="C210" s="18">
        <v>402131.7</v>
      </c>
      <c r="D210" s="18">
        <v>399405.33600000001</v>
      </c>
      <c r="E210" s="19">
        <f t="shared" si="6"/>
        <v>0.99322022113650821</v>
      </c>
    </row>
    <row r="211" spans="1:5" ht="25.5" hidden="1" outlineLevel="1" x14ac:dyDescent="0.2">
      <c r="A211" s="16" t="s">
        <v>203</v>
      </c>
      <c r="B211" s="17" t="s">
        <v>204</v>
      </c>
      <c r="C211" s="18">
        <v>20605.400000000001</v>
      </c>
      <c r="D211" s="18">
        <v>11369.612999999999</v>
      </c>
      <c r="E211" s="19">
        <f t="shared" si="6"/>
        <v>0.55177832024614903</v>
      </c>
    </row>
    <row r="212" spans="1:5" ht="38.25" hidden="1" outlineLevel="1" x14ac:dyDescent="0.2">
      <c r="A212" s="16" t="s">
        <v>205</v>
      </c>
      <c r="B212" s="17" t="s">
        <v>206</v>
      </c>
      <c r="C212" s="18">
        <v>120998.1</v>
      </c>
      <c r="D212" s="18">
        <v>120811.35799999999</v>
      </c>
      <c r="E212" s="19">
        <f t="shared" si="6"/>
        <v>0.99845665345158296</v>
      </c>
    </row>
    <row r="213" spans="1:5" ht="25.5" hidden="1" outlineLevel="1" x14ac:dyDescent="0.2">
      <c r="A213" s="16" t="s">
        <v>207</v>
      </c>
      <c r="B213" s="17" t="s">
        <v>169</v>
      </c>
      <c r="C213" s="18">
        <v>159431.29999999999</v>
      </c>
      <c r="D213" s="18">
        <v>138482.092</v>
      </c>
      <c r="E213" s="19">
        <f t="shared" si="6"/>
        <v>0.86860040657010273</v>
      </c>
    </row>
    <row r="214" spans="1:5" ht="63.75" hidden="1" outlineLevel="1" x14ac:dyDescent="0.2">
      <c r="A214" s="16" t="s">
        <v>208</v>
      </c>
      <c r="B214" s="17" t="s">
        <v>209</v>
      </c>
      <c r="C214" s="18">
        <v>1322.4</v>
      </c>
      <c r="D214" s="18">
        <v>1028.7429999999999</v>
      </c>
      <c r="E214" s="19">
        <f t="shared" ref="E214:E276" si="7">D214/C214</f>
        <v>0.77793632788868716</v>
      </c>
    </row>
    <row r="215" spans="1:5" ht="25.5" hidden="1" outlineLevel="1" x14ac:dyDescent="0.2">
      <c r="A215" s="16" t="s">
        <v>210</v>
      </c>
      <c r="B215" s="17" t="s">
        <v>211</v>
      </c>
      <c r="C215" s="18">
        <v>26656.400000000001</v>
      </c>
      <c r="D215" s="18">
        <v>26407.121999999999</v>
      </c>
      <c r="E215" s="19">
        <f t="shared" si="7"/>
        <v>0.99064847466274508</v>
      </c>
    </row>
    <row r="216" spans="1:5" ht="25.5" hidden="1" outlineLevel="1" x14ac:dyDescent="0.2">
      <c r="A216" s="16" t="s">
        <v>212</v>
      </c>
      <c r="B216" s="17" t="s">
        <v>213</v>
      </c>
      <c r="C216" s="18">
        <v>45107.7</v>
      </c>
      <c r="D216" s="18">
        <v>44630.156999999999</v>
      </c>
      <c r="E216" s="19">
        <f t="shared" si="7"/>
        <v>0.98941327090496745</v>
      </c>
    </row>
    <row r="217" spans="1:5" ht="25.5" hidden="1" outlineLevel="1" x14ac:dyDescent="0.2">
      <c r="A217" s="16" t="s">
        <v>214</v>
      </c>
      <c r="B217" s="17" t="s">
        <v>215</v>
      </c>
      <c r="C217" s="18">
        <v>16125.493</v>
      </c>
      <c r="D217" s="18">
        <v>16125.222</v>
      </c>
      <c r="E217" s="19">
        <f t="shared" si="7"/>
        <v>0.99998319431226068</v>
      </c>
    </row>
    <row r="218" spans="1:5" ht="51" hidden="1" outlineLevel="1" x14ac:dyDescent="0.2">
      <c r="A218" s="16" t="s">
        <v>216</v>
      </c>
      <c r="B218" s="17" t="s">
        <v>217</v>
      </c>
      <c r="C218" s="18">
        <v>85.176000000000002</v>
      </c>
      <c r="D218" s="18">
        <v>80.444000000000003</v>
      </c>
      <c r="E218" s="19">
        <f t="shared" si="7"/>
        <v>0.94444444444444442</v>
      </c>
    </row>
    <row r="219" spans="1:5" ht="25.5" hidden="1" outlineLevel="1" x14ac:dyDescent="0.2">
      <c r="A219" s="16" t="s">
        <v>218</v>
      </c>
      <c r="B219" s="17" t="s">
        <v>219</v>
      </c>
      <c r="C219" s="18">
        <v>4569.8</v>
      </c>
      <c r="D219" s="18">
        <v>4300.3440000000001</v>
      </c>
      <c r="E219" s="19">
        <f t="shared" si="7"/>
        <v>0.94103549389469998</v>
      </c>
    </row>
    <row r="220" spans="1:5" ht="51" hidden="1" outlineLevel="1" x14ac:dyDescent="0.2">
      <c r="A220" s="16" t="s">
        <v>220</v>
      </c>
      <c r="B220" s="17" t="s">
        <v>221</v>
      </c>
      <c r="C220" s="18">
        <v>1275.3</v>
      </c>
      <c r="D220" s="18">
        <v>1275.3</v>
      </c>
      <c r="E220" s="19">
        <f t="shared" si="7"/>
        <v>1</v>
      </c>
    </row>
    <row r="221" spans="1:5" ht="51" hidden="1" outlineLevel="1" x14ac:dyDescent="0.2">
      <c r="A221" s="16" t="s">
        <v>222</v>
      </c>
      <c r="B221" s="17" t="s">
        <v>223</v>
      </c>
      <c r="C221" s="18">
        <v>4313.4440000000004</v>
      </c>
      <c r="D221" s="18">
        <v>4313.4440000000004</v>
      </c>
      <c r="E221" s="19">
        <f t="shared" si="7"/>
        <v>1</v>
      </c>
    </row>
    <row r="222" spans="1:5" ht="25.5" hidden="1" outlineLevel="1" x14ac:dyDescent="0.2">
      <c r="A222" s="16" t="s">
        <v>224</v>
      </c>
      <c r="B222" s="17" t="s">
        <v>225</v>
      </c>
      <c r="C222" s="18">
        <v>12172.7</v>
      </c>
      <c r="D222" s="18">
        <v>12172.7</v>
      </c>
      <c r="E222" s="19">
        <f t="shared" si="7"/>
        <v>1</v>
      </c>
    </row>
    <row r="223" spans="1:5" ht="25.5" hidden="1" outlineLevel="1" x14ac:dyDescent="0.2">
      <c r="A223" s="16" t="s">
        <v>226</v>
      </c>
      <c r="B223" s="17" t="s">
        <v>227</v>
      </c>
      <c r="C223" s="18">
        <v>54243.08</v>
      </c>
      <c r="D223" s="18">
        <v>54185.809000000001</v>
      </c>
      <c r="E223" s="19">
        <f t="shared" si="7"/>
        <v>0.99894417868601859</v>
      </c>
    </row>
    <row r="224" spans="1:5" ht="76.5" hidden="1" outlineLevel="1" x14ac:dyDescent="0.2">
      <c r="A224" s="16" t="s">
        <v>228</v>
      </c>
      <c r="B224" s="21" t="s">
        <v>229</v>
      </c>
      <c r="C224" s="18">
        <v>529.70000000000005</v>
      </c>
      <c r="D224" s="18">
        <v>529.70000000000005</v>
      </c>
      <c r="E224" s="19">
        <f t="shared" si="7"/>
        <v>1</v>
      </c>
    </row>
    <row r="225" spans="1:5" ht="16.5" customHeight="1" outlineLevel="1" x14ac:dyDescent="0.2">
      <c r="A225" s="43"/>
      <c r="B225" s="26" t="s">
        <v>856</v>
      </c>
      <c r="C225" s="34"/>
      <c r="D225" s="34"/>
      <c r="E225" s="15"/>
    </row>
    <row r="226" spans="1:5" ht="38.25" outlineLevel="1" x14ac:dyDescent="0.2">
      <c r="A226" s="16" t="s">
        <v>183</v>
      </c>
      <c r="B226" s="17" t="s">
        <v>184</v>
      </c>
      <c r="C226" s="18">
        <v>75986.418999999994</v>
      </c>
      <c r="D226" s="18">
        <v>60674.724999999999</v>
      </c>
      <c r="E226" s="44">
        <f t="shared" ref="E226:E233" si="8">D226/C226</f>
        <v>0.79849433357295074</v>
      </c>
    </row>
    <row r="227" spans="1:5" ht="18.75" customHeight="1" outlineLevel="1" x14ac:dyDescent="0.2">
      <c r="A227" s="16" t="s">
        <v>185</v>
      </c>
      <c r="B227" s="17" t="s">
        <v>186</v>
      </c>
      <c r="C227" s="18">
        <v>40000</v>
      </c>
      <c r="D227" s="18">
        <v>10000</v>
      </c>
      <c r="E227" s="44">
        <f t="shared" si="8"/>
        <v>0.25</v>
      </c>
    </row>
    <row r="228" spans="1:5" ht="19.5" customHeight="1" outlineLevel="1" x14ac:dyDescent="0.2">
      <c r="A228" s="16" t="s">
        <v>187</v>
      </c>
      <c r="B228" s="17" t="s">
        <v>188</v>
      </c>
      <c r="C228" s="18">
        <v>3751.4540000000002</v>
      </c>
      <c r="D228" s="18">
        <v>3751.4540000000002</v>
      </c>
      <c r="E228" s="44">
        <f t="shared" si="8"/>
        <v>1</v>
      </c>
    </row>
    <row r="229" spans="1:5" ht="46.5" customHeight="1" outlineLevel="1" x14ac:dyDescent="0.2">
      <c r="A229" s="16" t="s">
        <v>189</v>
      </c>
      <c r="B229" s="17" t="s">
        <v>190</v>
      </c>
      <c r="C229" s="18">
        <v>2500</v>
      </c>
      <c r="D229" s="18">
        <v>500</v>
      </c>
      <c r="E229" s="44">
        <f t="shared" si="8"/>
        <v>0.2</v>
      </c>
    </row>
    <row r="230" spans="1:5" ht="33" customHeight="1" outlineLevel="1" x14ac:dyDescent="0.2">
      <c r="A230" s="16" t="s">
        <v>191</v>
      </c>
      <c r="B230" s="17" t="s">
        <v>192</v>
      </c>
      <c r="C230" s="18">
        <v>2500</v>
      </c>
      <c r="D230" s="18">
        <v>1200</v>
      </c>
      <c r="E230" s="44">
        <f t="shared" si="8"/>
        <v>0.48</v>
      </c>
    </row>
    <row r="231" spans="1:5" ht="38.25" outlineLevel="1" x14ac:dyDescent="0.2">
      <c r="A231" s="16" t="s">
        <v>193</v>
      </c>
      <c r="B231" s="17" t="s">
        <v>194</v>
      </c>
      <c r="C231" s="18">
        <v>5549.5640000000003</v>
      </c>
      <c r="D231" s="18">
        <v>5549.5640000000003</v>
      </c>
      <c r="E231" s="44">
        <f t="shared" si="8"/>
        <v>1</v>
      </c>
    </row>
    <row r="232" spans="1:5" ht="38.25" outlineLevel="1" x14ac:dyDescent="0.2">
      <c r="A232" s="16" t="s">
        <v>195</v>
      </c>
      <c r="B232" s="17" t="s">
        <v>196</v>
      </c>
      <c r="C232" s="18">
        <v>2000</v>
      </c>
      <c r="D232" s="18">
        <v>2000</v>
      </c>
      <c r="E232" s="44">
        <f t="shared" si="8"/>
        <v>1</v>
      </c>
    </row>
    <row r="233" spans="1:5" ht="34.5" customHeight="1" outlineLevel="1" x14ac:dyDescent="0.2">
      <c r="A233" s="16" t="s">
        <v>197</v>
      </c>
      <c r="B233" s="17" t="s">
        <v>198</v>
      </c>
      <c r="C233" s="18">
        <v>115449.412</v>
      </c>
      <c r="D233" s="18">
        <v>26252.987000000001</v>
      </c>
      <c r="E233" s="44">
        <f t="shared" si="8"/>
        <v>0.22739818718175889</v>
      </c>
    </row>
    <row r="234" spans="1:5" s="33" customFormat="1" ht="45" customHeight="1" outlineLevel="1" x14ac:dyDescent="0.2">
      <c r="A234" s="30" t="s">
        <v>734</v>
      </c>
      <c r="B234" s="31" t="s">
        <v>735</v>
      </c>
      <c r="C234" s="32">
        <f>SUM(C235:C236)</f>
        <v>545844.56799999997</v>
      </c>
      <c r="D234" s="32">
        <f>SUM(D235:D236)</f>
        <v>544230.47699999996</v>
      </c>
      <c r="E234" s="25">
        <f t="shared" si="7"/>
        <v>0.9970429475813708</v>
      </c>
    </row>
    <row r="235" spans="1:5" ht="38.25" hidden="1" outlineLevel="1" x14ac:dyDescent="0.2">
      <c r="A235" s="16" t="s">
        <v>230</v>
      </c>
      <c r="B235" s="17" t="s">
        <v>22</v>
      </c>
      <c r="C235" s="18">
        <v>532228.34600000002</v>
      </c>
      <c r="D235" s="18">
        <v>531506.67299999995</v>
      </c>
      <c r="E235" s="19">
        <f t="shared" si="7"/>
        <v>0.99864405380618326</v>
      </c>
    </row>
    <row r="236" spans="1:5" hidden="1" outlineLevel="1" x14ac:dyDescent="0.2">
      <c r="A236" s="16" t="s">
        <v>231</v>
      </c>
      <c r="B236" s="17" t="s">
        <v>137</v>
      </c>
      <c r="C236" s="18">
        <v>13616.222</v>
      </c>
      <c r="D236" s="18">
        <v>12723.804</v>
      </c>
      <c r="E236" s="19">
        <f t="shared" si="7"/>
        <v>0.93445920608521216</v>
      </c>
    </row>
    <row r="237" spans="1:5" s="33" customFormat="1" ht="36" customHeight="1" outlineLevel="1" x14ac:dyDescent="0.2">
      <c r="A237" s="30" t="s">
        <v>736</v>
      </c>
      <c r="B237" s="31" t="s">
        <v>737</v>
      </c>
      <c r="C237" s="32">
        <f>SUM(C238:C246)</f>
        <v>567110.37600000005</v>
      </c>
      <c r="D237" s="32">
        <f>SUM(D238:D246)</f>
        <v>530835.20400000003</v>
      </c>
      <c r="E237" s="25">
        <f t="shared" si="7"/>
        <v>0.93603507617712844</v>
      </c>
    </row>
    <row r="238" spans="1:5" ht="38.25" hidden="1" outlineLevel="1" x14ac:dyDescent="0.2">
      <c r="A238" s="16" t="s">
        <v>232</v>
      </c>
      <c r="B238" s="17" t="s">
        <v>22</v>
      </c>
      <c r="C238" s="18">
        <v>91823.561000000002</v>
      </c>
      <c r="D238" s="18">
        <v>91818.915999999997</v>
      </c>
      <c r="E238" s="19">
        <f t="shared" si="7"/>
        <v>0.99994941385468594</v>
      </c>
    </row>
    <row r="239" spans="1:5" ht="38.25" hidden="1" outlineLevel="1" x14ac:dyDescent="0.2">
      <c r="A239" s="16" t="s">
        <v>233</v>
      </c>
      <c r="B239" s="17" t="s">
        <v>184</v>
      </c>
      <c r="C239" s="18">
        <v>95848.625</v>
      </c>
      <c r="D239" s="18">
        <v>75635.698999999993</v>
      </c>
      <c r="E239" s="19">
        <f t="shared" si="7"/>
        <v>0.7891161610299573</v>
      </c>
    </row>
    <row r="240" spans="1:5" ht="38.25" hidden="1" outlineLevel="1" x14ac:dyDescent="0.2">
      <c r="A240" s="16" t="s">
        <v>234</v>
      </c>
      <c r="B240" s="17" t="s">
        <v>235</v>
      </c>
      <c r="C240" s="18">
        <v>344603.38</v>
      </c>
      <c r="D240" s="18">
        <v>334603.38</v>
      </c>
      <c r="E240" s="19">
        <f t="shared" si="7"/>
        <v>0.97098113199005764</v>
      </c>
    </row>
    <row r="241" spans="1:5" hidden="1" outlineLevel="1" x14ac:dyDescent="0.2">
      <c r="A241" s="16" t="s">
        <v>236</v>
      </c>
      <c r="B241" s="17" t="s">
        <v>237</v>
      </c>
      <c r="C241" s="18">
        <v>6320.5540000000001</v>
      </c>
      <c r="D241" s="18">
        <v>6137.7950000000001</v>
      </c>
      <c r="E241" s="19">
        <f t="shared" si="7"/>
        <v>0.97108497134903049</v>
      </c>
    </row>
    <row r="242" spans="1:5" ht="25.5" hidden="1" outlineLevel="1" x14ac:dyDescent="0.2">
      <c r="A242" s="16" t="s">
        <v>238</v>
      </c>
      <c r="B242" s="17" t="s">
        <v>239</v>
      </c>
      <c r="C242" s="18">
        <v>12000</v>
      </c>
      <c r="D242" s="18">
        <v>12000</v>
      </c>
      <c r="E242" s="19">
        <f t="shared" si="7"/>
        <v>1</v>
      </c>
    </row>
    <row r="243" spans="1:5" ht="38.25" hidden="1" outlineLevel="1" x14ac:dyDescent="0.2">
      <c r="A243" s="16" t="s">
        <v>240</v>
      </c>
      <c r="B243" s="17" t="s">
        <v>241</v>
      </c>
      <c r="C243" s="18">
        <v>5663.9</v>
      </c>
      <c r="D243" s="18">
        <v>0</v>
      </c>
      <c r="E243" s="19">
        <f t="shared" si="7"/>
        <v>0</v>
      </c>
    </row>
    <row r="244" spans="1:5" ht="51" hidden="1" outlineLevel="1" x14ac:dyDescent="0.2">
      <c r="A244" s="16" t="s">
        <v>242</v>
      </c>
      <c r="B244" s="17" t="s">
        <v>243</v>
      </c>
      <c r="C244" s="18">
        <v>7584.5</v>
      </c>
      <c r="D244" s="18">
        <v>7373.558</v>
      </c>
      <c r="E244" s="19">
        <f t="shared" si="7"/>
        <v>0.97218775133495949</v>
      </c>
    </row>
    <row r="245" spans="1:5" ht="63.75" hidden="1" outlineLevel="1" x14ac:dyDescent="0.2">
      <c r="A245" s="16" t="s">
        <v>244</v>
      </c>
      <c r="B245" s="17" t="s">
        <v>125</v>
      </c>
      <c r="C245" s="18">
        <v>1500</v>
      </c>
      <c r="D245" s="18">
        <v>1500</v>
      </c>
      <c r="E245" s="19">
        <f t="shared" si="7"/>
        <v>1</v>
      </c>
    </row>
    <row r="246" spans="1:5" hidden="1" outlineLevel="1" x14ac:dyDescent="0.2">
      <c r="A246" s="16" t="s">
        <v>245</v>
      </c>
      <c r="B246" s="17" t="s">
        <v>137</v>
      </c>
      <c r="C246" s="18">
        <v>1765.856</v>
      </c>
      <c r="D246" s="18">
        <v>1765.856</v>
      </c>
      <c r="E246" s="19">
        <f t="shared" si="7"/>
        <v>1</v>
      </c>
    </row>
    <row r="247" spans="1:5" s="29" customFormat="1" ht="28.5" customHeight="1" outlineLevel="1" x14ac:dyDescent="0.2">
      <c r="A247" s="10" t="s">
        <v>668</v>
      </c>
      <c r="B247" s="11" t="s">
        <v>694</v>
      </c>
      <c r="C247" s="28">
        <f>C248+C251+C254</f>
        <v>17775.402000000002</v>
      </c>
      <c r="D247" s="28">
        <f>D248+D251+D254</f>
        <v>17765.618000000002</v>
      </c>
      <c r="E247" s="15">
        <f t="shared" si="7"/>
        <v>0.99944957644277188</v>
      </c>
    </row>
    <row r="248" spans="1:5" s="33" customFormat="1" ht="31.5" customHeight="1" outlineLevel="1" x14ac:dyDescent="0.2">
      <c r="A248" s="23" t="s">
        <v>669</v>
      </c>
      <c r="B248" s="26" t="s">
        <v>695</v>
      </c>
      <c r="C248" s="32">
        <f>SUM(C249:C250)</f>
        <v>6926.0499999999993</v>
      </c>
      <c r="D248" s="32">
        <f>SUM(D249:D250)</f>
        <v>6916.2659999999996</v>
      </c>
      <c r="E248" s="25">
        <f t="shared" si="7"/>
        <v>0.99858736220500866</v>
      </c>
    </row>
    <row r="249" spans="1:5" ht="38.25" hidden="1" outlineLevel="1" x14ac:dyDescent="0.2">
      <c r="A249" s="16" t="s">
        <v>80</v>
      </c>
      <c r="B249" s="17" t="s">
        <v>81</v>
      </c>
      <c r="C249" s="18">
        <v>2308.6799999999998</v>
      </c>
      <c r="D249" s="18">
        <v>2305.422</v>
      </c>
      <c r="E249" s="19">
        <f t="shared" si="7"/>
        <v>0.99858880399189154</v>
      </c>
    </row>
    <row r="250" spans="1:5" ht="38.25" hidden="1" outlineLevel="1" x14ac:dyDescent="0.2">
      <c r="A250" s="16" t="s">
        <v>82</v>
      </c>
      <c r="B250" s="17" t="s">
        <v>83</v>
      </c>
      <c r="C250" s="18">
        <v>4617.37</v>
      </c>
      <c r="D250" s="18">
        <v>4610.8440000000001</v>
      </c>
      <c r="E250" s="19">
        <f t="shared" si="7"/>
        <v>0.99858664131312846</v>
      </c>
    </row>
    <row r="251" spans="1:5" s="33" customFormat="1" ht="27" customHeight="1" outlineLevel="1" x14ac:dyDescent="0.2">
      <c r="A251" s="30" t="s">
        <v>670</v>
      </c>
      <c r="B251" s="31" t="s">
        <v>738</v>
      </c>
      <c r="C251" s="32">
        <f>SUM(C252:C253)</f>
        <v>4871.7</v>
      </c>
      <c r="D251" s="32">
        <f>SUM(D252:D253)</f>
        <v>4871.7</v>
      </c>
      <c r="E251" s="25">
        <f t="shared" si="7"/>
        <v>1</v>
      </c>
    </row>
    <row r="252" spans="1:5" ht="25.5" hidden="1" outlineLevel="1" x14ac:dyDescent="0.2">
      <c r="A252" s="16" t="s">
        <v>246</v>
      </c>
      <c r="B252" s="17" t="s">
        <v>247</v>
      </c>
      <c r="C252" s="18">
        <v>4571.7</v>
      </c>
      <c r="D252" s="18">
        <v>4571.7</v>
      </c>
      <c r="E252" s="19">
        <f t="shared" si="7"/>
        <v>1</v>
      </c>
    </row>
    <row r="253" spans="1:5" ht="38.25" hidden="1" outlineLevel="1" x14ac:dyDescent="0.2">
      <c r="A253" s="16" t="s">
        <v>248</v>
      </c>
      <c r="B253" s="17" t="s">
        <v>249</v>
      </c>
      <c r="C253" s="18">
        <v>300</v>
      </c>
      <c r="D253" s="18">
        <v>300</v>
      </c>
      <c r="E253" s="19">
        <f t="shared" si="7"/>
        <v>1</v>
      </c>
    </row>
    <row r="254" spans="1:5" s="33" customFormat="1" ht="32.25" customHeight="1" outlineLevel="1" x14ac:dyDescent="0.2">
      <c r="A254" s="30" t="s">
        <v>739</v>
      </c>
      <c r="B254" s="31" t="s">
        <v>740</v>
      </c>
      <c r="C254" s="32">
        <f>C255</f>
        <v>5977.652</v>
      </c>
      <c r="D254" s="32">
        <f>D255</f>
        <v>5977.652</v>
      </c>
      <c r="E254" s="25">
        <f t="shared" si="7"/>
        <v>1</v>
      </c>
    </row>
    <row r="255" spans="1:5" ht="25.5" hidden="1" outlineLevel="1" x14ac:dyDescent="0.2">
      <c r="A255" s="16" t="s">
        <v>250</v>
      </c>
      <c r="B255" s="17" t="s">
        <v>251</v>
      </c>
      <c r="C255" s="18">
        <v>5977.652</v>
      </c>
      <c r="D255" s="18">
        <v>5977.652</v>
      </c>
      <c r="E255" s="19">
        <f t="shared" si="7"/>
        <v>1</v>
      </c>
    </row>
    <row r="256" spans="1:5" s="29" customFormat="1" ht="31.5" customHeight="1" outlineLevel="1" x14ac:dyDescent="0.2">
      <c r="A256" s="12" t="s">
        <v>741</v>
      </c>
      <c r="B256" s="27" t="s">
        <v>742</v>
      </c>
      <c r="C256" s="28">
        <f>C257</f>
        <v>7037.6760000000004</v>
      </c>
      <c r="D256" s="28">
        <f>D257</f>
        <v>6891.1630000000005</v>
      </c>
      <c r="E256" s="15">
        <f t="shared" si="7"/>
        <v>0.97918162188767999</v>
      </c>
    </row>
    <row r="257" spans="1:5" s="33" customFormat="1" ht="33" customHeight="1" outlineLevel="1" x14ac:dyDescent="0.2">
      <c r="A257" s="30" t="s">
        <v>743</v>
      </c>
      <c r="B257" s="31" t="s">
        <v>744</v>
      </c>
      <c r="C257" s="32">
        <f>SUM(C258:C259)</f>
        <v>7037.6760000000004</v>
      </c>
      <c r="D257" s="32">
        <f>SUM(D258:D259)</f>
        <v>6891.1630000000005</v>
      </c>
      <c r="E257" s="25">
        <f t="shared" si="7"/>
        <v>0.97918162188767999</v>
      </c>
    </row>
    <row r="258" spans="1:5" ht="38.25" hidden="1" outlineLevel="1" x14ac:dyDescent="0.2">
      <c r="A258" s="16" t="s">
        <v>252</v>
      </c>
      <c r="B258" s="17" t="s">
        <v>22</v>
      </c>
      <c r="C258" s="18">
        <v>5736.8320000000003</v>
      </c>
      <c r="D258" s="18">
        <v>5590.3190000000004</v>
      </c>
      <c r="E258" s="19">
        <f t="shared" si="7"/>
        <v>0.97446099171110467</v>
      </c>
    </row>
    <row r="259" spans="1:5" ht="38.25" hidden="1" outlineLevel="1" x14ac:dyDescent="0.2">
      <c r="A259" s="16" t="s">
        <v>253</v>
      </c>
      <c r="B259" s="17" t="s">
        <v>254</v>
      </c>
      <c r="C259" s="18">
        <v>1300.8440000000001</v>
      </c>
      <c r="D259" s="18">
        <v>1300.8440000000001</v>
      </c>
      <c r="E259" s="19">
        <f t="shared" si="7"/>
        <v>1</v>
      </c>
    </row>
    <row r="260" spans="1:5" s="29" customFormat="1" ht="21" customHeight="1" outlineLevel="1" x14ac:dyDescent="0.2">
      <c r="A260" s="12" t="s">
        <v>720</v>
      </c>
      <c r="B260" s="27" t="s">
        <v>721</v>
      </c>
      <c r="C260" s="28">
        <f>C261+C264</f>
        <v>40271.595000000001</v>
      </c>
      <c r="D260" s="28">
        <f>D261+D264</f>
        <v>40108.067000000003</v>
      </c>
      <c r="E260" s="15">
        <f t="shared" si="7"/>
        <v>0.99593937116222986</v>
      </c>
    </row>
    <row r="261" spans="1:5" s="33" customFormat="1" ht="32.25" customHeight="1" outlineLevel="1" x14ac:dyDescent="0.2">
      <c r="A261" s="30" t="s">
        <v>745</v>
      </c>
      <c r="B261" s="31" t="s">
        <v>746</v>
      </c>
      <c r="C261" s="32">
        <f>SUM(C262:C263)</f>
        <v>3047.9</v>
      </c>
      <c r="D261" s="32">
        <f>SUM(D262:D263)</f>
        <v>3047.9</v>
      </c>
      <c r="E261" s="25">
        <f t="shared" si="7"/>
        <v>1</v>
      </c>
    </row>
    <row r="262" spans="1:5" ht="38.25" hidden="1" outlineLevel="1" x14ac:dyDescent="0.2">
      <c r="A262" s="16" t="s">
        <v>255</v>
      </c>
      <c r="B262" s="17" t="s">
        <v>22</v>
      </c>
      <c r="C262" s="18">
        <v>2705.9</v>
      </c>
      <c r="D262" s="18">
        <v>2705.9</v>
      </c>
      <c r="E262" s="19">
        <f t="shared" si="7"/>
        <v>1</v>
      </c>
    </row>
    <row r="263" spans="1:5" ht="25.5" hidden="1" outlineLevel="1" x14ac:dyDescent="0.2">
      <c r="A263" s="16" t="s">
        <v>256</v>
      </c>
      <c r="B263" s="17" t="s">
        <v>257</v>
      </c>
      <c r="C263" s="18">
        <v>342</v>
      </c>
      <c r="D263" s="18">
        <v>342</v>
      </c>
      <c r="E263" s="19">
        <f t="shared" si="7"/>
        <v>1</v>
      </c>
    </row>
    <row r="264" spans="1:5" s="33" customFormat="1" ht="31.5" customHeight="1" outlineLevel="1" x14ac:dyDescent="0.2">
      <c r="A264" s="30" t="s">
        <v>722</v>
      </c>
      <c r="B264" s="31" t="s">
        <v>747</v>
      </c>
      <c r="C264" s="32">
        <f>C265</f>
        <v>37223.695</v>
      </c>
      <c r="D264" s="32">
        <f>D265</f>
        <v>37060.167000000001</v>
      </c>
      <c r="E264" s="25">
        <f t="shared" si="7"/>
        <v>0.9956068842708925</v>
      </c>
    </row>
    <row r="265" spans="1:5" ht="38.25" hidden="1" outlineLevel="1" x14ac:dyDescent="0.2">
      <c r="A265" s="16" t="s">
        <v>151</v>
      </c>
      <c r="B265" s="17" t="s">
        <v>22</v>
      </c>
      <c r="C265" s="18">
        <v>37223.695</v>
      </c>
      <c r="D265" s="18">
        <v>37060.167000000001</v>
      </c>
      <c r="E265" s="19">
        <f t="shared" si="7"/>
        <v>0.9956068842708925</v>
      </c>
    </row>
    <row r="266" spans="1:5" s="29" customFormat="1" ht="25.5" outlineLevel="1" x14ac:dyDescent="0.2">
      <c r="A266" s="12" t="s">
        <v>724</v>
      </c>
      <c r="B266" s="27" t="s">
        <v>725</v>
      </c>
      <c r="C266" s="28">
        <f>C267+C269</f>
        <v>3069.2269999999999</v>
      </c>
      <c r="D266" s="28">
        <f>D267+D269</f>
        <v>3056.2269999999999</v>
      </c>
      <c r="E266" s="15">
        <f t="shared" si="7"/>
        <v>0.99576440582596204</v>
      </c>
    </row>
    <row r="267" spans="1:5" s="33" customFormat="1" ht="44.25" customHeight="1" outlineLevel="1" x14ac:dyDescent="0.2">
      <c r="A267" s="30" t="s">
        <v>726</v>
      </c>
      <c r="B267" s="31" t="s">
        <v>748</v>
      </c>
      <c r="C267" s="32">
        <f>C268</f>
        <v>1061.827</v>
      </c>
      <c r="D267" s="32">
        <f>D268</f>
        <v>1048.827</v>
      </c>
      <c r="E267" s="25">
        <f t="shared" si="7"/>
        <v>0.98775695099107486</v>
      </c>
    </row>
    <row r="268" spans="1:5" ht="25.5" hidden="1" outlineLevel="1" x14ac:dyDescent="0.2">
      <c r="A268" s="16" t="s">
        <v>152</v>
      </c>
      <c r="B268" s="17" t="s">
        <v>153</v>
      </c>
      <c r="C268" s="18">
        <v>1061.827</v>
      </c>
      <c r="D268" s="18">
        <v>1048.827</v>
      </c>
      <c r="E268" s="19">
        <f t="shared" si="7"/>
        <v>0.98775695099107486</v>
      </c>
    </row>
    <row r="269" spans="1:5" s="33" customFormat="1" ht="38.25" customHeight="1" outlineLevel="1" x14ac:dyDescent="0.2">
      <c r="A269" s="30" t="s">
        <v>728</v>
      </c>
      <c r="B269" s="31" t="s">
        <v>749</v>
      </c>
      <c r="C269" s="32">
        <f>C270</f>
        <v>2007.4</v>
      </c>
      <c r="D269" s="32">
        <f>D270</f>
        <v>2007.4</v>
      </c>
      <c r="E269" s="25">
        <f t="shared" si="7"/>
        <v>1</v>
      </c>
    </row>
    <row r="270" spans="1:5" ht="25.5" hidden="1" outlineLevel="1" x14ac:dyDescent="0.2">
      <c r="A270" s="16" t="s">
        <v>156</v>
      </c>
      <c r="B270" s="17" t="s">
        <v>157</v>
      </c>
      <c r="C270" s="18">
        <v>2007.4</v>
      </c>
      <c r="D270" s="18">
        <v>2007.4</v>
      </c>
      <c r="E270" s="19">
        <f t="shared" si="7"/>
        <v>1</v>
      </c>
    </row>
    <row r="271" spans="1:5" s="29" customFormat="1" ht="24" customHeight="1" outlineLevel="1" x14ac:dyDescent="0.2">
      <c r="A271" s="12"/>
      <c r="B271" s="27" t="s">
        <v>677</v>
      </c>
      <c r="C271" s="28">
        <f>SUM(C272:C276)</f>
        <v>112068.954</v>
      </c>
      <c r="D271" s="28">
        <f>SUM(D272:D276)</f>
        <v>111946.22799999999</v>
      </c>
      <c r="E271" s="15">
        <f t="shared" si="7"/>
        <v>0.99890490634899642</v>
      </c>
    </row>
    <row r="272" spans="1:5" ht="51" outlineLevel="1" x14ac:dyDescent="0.2">
      <c r="A272" s="16" t="s">
        <v>258</v>
      </c>
      <c r="B272" s="17" t="s">
        <v>259</v>
      </c>
      <c r="C272" s="18">
        <v>2634.7359999999999</v>
      </c>
      <c r="D272" s="18">
        <v>2634.7359999999999</v>
      </c>
      <c r="E272" s="19">
        <f t="shared" si="7"/>
        <v>1</v>
      </c>
    </row>
    <row r="273" spans="1:5" ht="25.5" outlineLevel="1" x14ac:dyDescent="0.2">
      <c r="A273" s="16" t="s">
        <v>25</v>
      </c>
      <c r="B273" s="17" t="s">
        <v>26</v>
      </c>
      <c r="C273" s="18">
        <v>24181.418000000001</v>
      </c>
      <c r="D273" s="18">
        <v>24181.418000000001</v>
      </c>
      <c r="E273" s="19">
        <f t="shared" si="7"/>
        <v>1</v>
      </c>
    </row>
    <row r="274" spans="1:5" ht="38.25" outlineLevel="1" x14ac:dyDescent="0.2">
      <c r="A274" s="16" t="s">
        <v>33</v>
      </c>
      <c r="B274" s="17" t="s">
        <v>34</v>
      </c>
      <c r="C274" s="18">
        <v>77586.460999999996</v>
      </c>
      <c r="D274" s="18">
        <v>77586.009999999995</v>
      </c>
      <c r="E274" s="19">
        <f t="shared" si="7"/>
        <v>0.99999418713014887</v>
      </c>
    </row>
    <row r="275" spans="1:5" ht="25.5" outlineLevel="1" x14ac:dyDescent="0.2">
      <c r="A275" s="16" t="s">
        <v>35</v>
      </c>
      <c r="B275" s="17" t="s">
        <v>36</v>
      </c>
      <c r="C275" s="18">
        <v>7059.3389999999999</v>
      </c>
      <c r="D275" s="18">
        <v>6937.0640000000003</v>
      </c>
      <c r="E275" s="19">
        <f t="shared" si="7"/>
        <v>0.98267897320131536</v>
      </c>
    </row>
    <row r="276" spans="1:5" ht="25.5" outlineLevel="1" x14ac:dyDescent="0.2">
      <c r="A276" s="16" t="s">
        <v>37</v>
      </c>
      <c r="B276" s="17" t="s">
        <v>38</v>
      </c>
      <c r="C276" s="18">
        <v>607</v>
      </c>
      <c r="D276" s="18">
        <v>607</v>
      </c>
      <c r="E276" s="19">
        <f t="shared" si="7"/>
        <v>1</v>
      </c>
    </row>
    <row r="277" spans="1:5" x14ac:dyDescent="0.2">
      <c r="A277" s="51" t="s">
        <v>260</v>
      </c>
      <c r="B277" s="51"/>
      <c r="C277" s="20">
        <f>C279+C339</f>
        <v>280136.73499999999</v>
      </c>
      <c r="D277" s="20">
        <f>D279+D339</f>
        <v>278663.95500000002</v>
      </c>
      <c r="E277" s="13">
        <f t="shared" ref="E277:E337" si="9">D277/C277</f>
        <v>0.99474263880458247</v>
      </c>
    </row>
    <row r="278" spans="1:5" x14ac:dyDescent="0.2">
      <c r="A278" s="10"/>
      <c r="B278" s="11" t="s">
        <v>662</v>
      </c>
      <c r="C278" s="34"/>
      <c r="D278" s="34"/>
      <c r="E278" s="15"/>
    </row>
    <row r="279" spans="1:5" x14ac:dyDescent="0.2">
      <c r="A279" s="10"/>
      <c r="B279" s="11" t="s">
        <v>663</v>
      </c>
      <c r="C279" s="34">
        <f>C280+C283+C287+C290+C300+C305+C313+C319+C322+C325+C328+C333+C336</f>
        <v>247597.04500000001</v>
      </c>
      <c r="D279" s="34">
        <f>D280+D283+D287+D290+D300+D305+D313+D319+D322+D325+D328+D333+D336</f>
        <v>246124.78500000003</v>
      </c>
      <c r="E279" s="15">
        <f t="shared" si="9"/>
        <v>0.99405380625604811</v>
      </c>
    </row>
    <row r="280" spans="1:5" ht="17.25" customHeight="1" x14ac:dyDescent="0.2">
      <c r="A280" s="10" t="s">
        <v>700</v>
      </c>
      <c r="B280" s="11" t="s">
        <v>701</v>
      </c>
      <c r="C280" s="34">
        <f>C281</f>
        <v>304.5</v>
      </c>
      <c r="D280" s="34">
        <f>D281</f>
        <v>304.5</v>
      </c>
      <c r="E280" s="15">
        <f t="shared" si="9"/>
        <v>1</v>
      </c>
    </row>
    <row r="281" spans="1:5" s="33" customFormat="1" ht="21" customHeight="1" collapsed="1" x14ac:dyDescent="0.2">
      <c r="A281" s="23" t="s">
        <v>702</v>
      </c>
      <c r="B281" s="26" t="s">
        <v>750</v>
      </c>
      <c r="C281" s="36">
        <f>C282</f>
        <v>304.5</v>
      </c>
      <c r="D281" s="36">
        <f>D282</f>
        <v>304.5</v>
      </c>
      <c r="E281" s="25">
        <f t="shared" si="9"/>
        <v>1</v>
      </c>
    </row>
    <row r="282" spans="1:5" hidden="1" outlineLevel="1" x14ac:dyDescent="0.2">
      <c r="A282" s="16" t="s">
        <v>115</v>
      </c>
      <c r="B282" s="17" t="s">
        <v>116</v>
      </c>
      <c r="C282" s="18">
        <v>304.5</v>
      </c>
      <c r="D282" s="18">
        <v>304.5</v>
      </c>
      <c r="E282" s="19">
        <f t="shared" si="9"/>
        <v>1</v>
      </c>
    </row>
    <row r="283" spans="1:5" s="29" customFormat="1" ht="22.5" customHeight="1" outlineLevel="1" x14ac:dyDescent="0.2">
      <c r="A283" s="12" t="s">
        <v>716</v>
      </c>
      <c r="B283" s="27" t="s">
        <v>717</v>
      </c>
      <c r="C283" s="28">
        <f>C284</f>
        <v>696.3</v>
      </c>
      <c r="D283" s="28">
        <f>D284</f>
        <v>696.27099999999996</v>
      </c>
      <c r="E283" s="15">
        <f t="shared" si="9"/>
        <v>0.99995835128536548</v>
      </c>
    </row>
    <row r="284" spans="1:5" s="33" customFormat="1" ht="25.5" outlineLevel="1" x14ac:dyDescent="0.2">
      <c r="A284" s="30" t="s">
        <v>718</v>
      </c>
      <c r="B284" s="31" t="s">
        <v>719</v>
      </c>
      <c r="C284" s="32">
        <f>SUM(C285:C286)</f>
        <v>696.3</v>
      </c>
      <c r="D284" s="32">
        <f>SUM(D285:D286)</f>
        <v>696.27099999999996</v>
      </c>
      <c r="E284" s="25">
        <f t="shared" si="9"/>
        <v>0.99995835128536548</v>
      </c>
    </row>
    <row r="285" spans="1:5" hidden="1" outlineLevel="1" x14ac:dyDescent="0.2">
      <c r="A285" s="16" t="s">
        <v>145</v>
      </c>
      <c r="B285" s="17" t="s">
        <v>146</v>
      </c>
      <c r="C285" s="18">
        <v>149.5</v>
      </c>
      <c r="D285" s="18">
        <v>149.5</v>
      </c>
      <c r="E285" s="19">
        <f t="shared" si="9"/>
        <v>1</v>
      </c>
    </row>
    <row r="286" spans="1:5" ht="51" hidden="1" outlineLevel="1" x14ac:dyDescent="0.2">
      <c r="A286" s="16" t="s">
        <v>261</v>
      </c>
      <c r="B286" s="17" t="s">
        <v>262</v>
      </c>
      <c r="C286" s="18">
        <v>546.79999999999995</v>
      </c>
      <c r="D286" s="18">
        <v>546.77099999999996</v>
      </c>
      <c r="E286" s="19">
        <f t="shared" si="9"/>
        <v>0.99994696415508411</v>
      </c>
    </row>
    <row r="287" spans="1:5" s="29" customFormat="1" ht="25.5" outlineLevel="1" x14ac:dyDescent="0.2">
      <c r="A287" s="12" t="s">
        <v>741</v>
      </c>
      <c r="B287" s="27" t="s">
        <v>742</v>
      </c>
      <c r="C287" s="28">
        <f>C288</f>
        <v>966.02300000000002</v>
      </c>
      <c r="D287" s="28">
        <f>D288</f>
        <v>966.02300000000002</v>
      </c>
      <c r="E287" s="15">
        <f t="shared" si="9"/>
        <v>1</v>
      </c>
    </row>
    <row r="288" spans="1:5" s="33" customFormat="1" ht="34.5" customHeight="1" outlineLevel="1" x14ac:dyDescent="0.2">
      <c r="A288" s="30" t="s">
        <v>743</v>
      </c>
      <c r="B288" s="31" t="s">
        <v>744</v>
      </c>
      <c r="C288" s="32">
        <f>SUM(C289)</f>
        <v>966.02300000000002</v>
      </c>
      <c r="D288" s="32">
        <f>SUM(D289)</f>
        <v>966.02300000000002</v>
      </c>
      <c r="E288" s="25">
        <f t="shared" si="9"/>
        <v>1</v>
      </c>
    </row>
    <row r="289" spans="1:5" hidden="1" outlineLevel="1" x14ac:dyDescent="0.2">
      <c r="A289" s="16" t="s">
        <v>263</v>
      </c>
      <c r="B289" s="17" t="s">
        <v>264</v>
      </c>
      <c r="C289" s="18">
        <v>966.02300000000002</v>
      </c>
      <c r="D289" s="18">
        <v>966.02300000000002</v>
      </c>
      <c r="E289" s="19">
        <f t="shared" si="9"/>
        <v>1</v>
      </c>
    </row>
    <row r="290" spans="1:5" s="29" customFormat="1" ht="17.25" customHeight="1" outlineLevel="1" x14ac:dyDescent="0.2">
      <c r="A290" s="12" t="s">
        <v>751</v>
      </c>
      <c r="B290" s="27" t="s">
        <v>752</v>
      </c>
      <c r="C290" s="28">
        <f>C291+C293+C297</f>
        <v>5103.1999999999989</v>
      </c>
      <c r="D290" s="28">
        <f>D291+D293+D297</f>
        <v>4640.2829999999994</v>
      </c>
      <c r="E290" s="15">
        <f t="shared" si="9"/>
        <v>0.90928887756701682</v>
      </c>
    </row>
    <row r="291" spans="1:5" s="33" customFormat="1" ht="48" customHeight="1" outlineLevel="1" x14ac:dyDescent="0.2">
      <c r="A291" s="30" t="s">
        <v>753</v>
      </c>
      <c r="B291" s="31" t="s">
        <v>754</v>
      </c>
      <c r="C291" s="32">
        <f>SUM(C292)</f>
        <v>15</v>
      </c>
      <c r="D291" s="32">
        <f>SUM(D292)</f>
        <v>15</v>
      </c>
      <c r="E291" s="25">
        <f t="shared" si="9"/>
        <v>1</v>
      </c>
    </row>
    <row r="292" spans="1:5" ht="38.25" hidden="1" outlineLevel="1" x14ac:dyDescent="0.2">
      <c r="A292" s="16" t="s">
        <v>265</v>
      </c>
      <c r="B292" s="17" t="s">
        <v>266</v>
      </c>
      <c r="C292" s="18">
        <v>15</v>
      </c>
      <c r="D292" s="18">
        <v>15</v>
      </c>
      <c r="E292" s="19">
        <f t="shared" si="9"/>
        <v>1</v>
      </c>
    </row>
    <row r="293" spans="1:5" s="33" customFormat="1" ht="48.75" customHeight="1" outlineLevel="1" x14ac:dyDescent="0.2">
      <c r="A293" s="30" t="s">
        <v>755</v>
      </c>
      <c r="B293" s="31" t="s">
        <v>756</v>
      </c>
      <c r="C293" s="32">
        <f>SUM(C294:C296)</f>
        <v>1955.2999999999997</v>
      </c>
      <c r="D293" s="32">
        <f>SUM(D294:D296)</f>
        <v>1955.2999999999997</v>
      </c>
      <c r="E293" s="25">
        <f t="shared" si="9"/>
        <v>1</v>
      </c>
    </row>
    <row r="294" spans="1:5" ht="25.5" hidden="1" outlineLevel="1" x14ac:dyDescent="0.2">
      <c r="A294" s="16" t="s">
        <v>267</v>
      </c>
      <c r="B294" s="17" t="s">
        <v>268</v>
      </c>
      <c r="C294" s="18">
        <v>429.6</v>
      </c>
      <c r="D294" s="18">
        <v>429.6</v>
      </c>
      <c r="E294" s="19">
        <f t="shared" si="9"/>
        <v>1</v>
      </c>
    </row>
    <row r="295" spans="1:5" ht="25.5" hidden="1" outlineLevel="1" x14ac:dyDescent="0.2">
      <c r="A295" s="16" t="s">
        <v>269</v>
      </c>
      <c r="B295" s="17" t="s">
        <v>270</v>
      </c>
      <c r="C295" s="18">
        <v>1251.5999999999999</v>
      </c>
      <c r="D295" s="18">
        <v>1251.5999999999999</v>
      </c>
      <c r="E295" s="19">
        <f t="shared" si="9"/>
        <v>1</v>
      </c>
    </row>
    <row r="296" spans="1:5" ht="38.25" hidden="1" outlineLevel="1" x14ac:dyDescent="0.2">
      <c r="A296" s="16" t="s">
        <v>271</v>
      </c>
      <c r="B296" s="17" t="s">
        <v>272</v>
      </c>
      <c r="C296" s="18">
        <v>274.10000000000002</v>
      </c>
      <c r="D296" s="18">
        <v>274.10000000000002</v>
      </c>
      <c r="E296" s="19">
        <f t="shared" si="9"/>
        <v>1</v>
      </c>
    </row>
    <row r="297" spans="1:5" s="33" customFormat="1" ht="37.5" customHeight="1" outlineLevel="1" x14ac:dyDescent="0.2">
      <c r="A297" s="30" t="s">
        <v>757</v>
      </c>
      <c r="B297" s="31" t="s">
        <v>758</v>
      </c>
      <c r="C297" s="32">
        <f>SUM(C298:C299)</f>
        <v>3132.8999999999996</v>
      </c>
      <c r="D297" s="32">
        <f>SUM(D298:D299)</f>
        <v>2669.9829999999997</v>
      </c>
      <c r="E297" s="25">
        <f t="shared" si="9"/>
        <v>0.85224009703469628</v>
      </c>
    </row>
    <row r="298" spans="1:5" ht="25.5" hidden="1" outlineLevel="1" x14ac:dyDescent="0.2">
      <c r="A298" s="16" t="s">
        <v>273</v>
      </c>
      <c r="B298" s="17" t="s">
        <v>274</v>
      </c>
      <c r="C298" s="18">
        <v>2856.7</v>
      </c>
      <c r="D298" s="18">
        <v>2394.5329999999999</v>
      </c>
      <c r="E298" s="19">
        <f t="shared" si="9"/>
        <v>0.83821647355340079</v>
      </c>
    </row>
    <row r="299" spans="1:5" ht="25.5" hidden="1" outlineLevel="1" x14ac:dyDescent="0.2">
      <c r="A299" s="16" t="s">
        <v>275</v>
      </c>
      <c r="B299" s="17" t="s">
        <v>276</v>
      </c>
      <c r="C299" s="18">
        <v>276.2</v>
      </c>
      <c r="D299" s="18">
        <v>275.45</v>
      </c>
      <c r="E299" s="19">
        <f t="shared" si="9"/>
        <v>0.99728457639391743</v>
      </c>
    </row>
    <row r="300" spans="1:5" s="29" customFormat="1" ht="29.25" customHeight="1" outlineLevel="1" x14ac:dyDescent="0.2">
      <c r="A300" s="12" t="s">
        <v>759</v>
      </c>
      <c r="B300" s="27" t="s">
        <v>760</v>
      </c>
      <c r="C300" s="28">
        <f>C301+C303</f>
        <v>1262.0149999999999</v>
      </c>
      <c r="D300" s="28">
        <f>D301+D303</f>
        <v>1212.539</v>
      </c>
      <c r="E300" s="15">
        <f t="shared" si="9"/>
        <v>0.960796028573353</v>
      </c>
    </row>
    <row r="301" spans="1:5" s="33" customFormat="1" ht="30" customHeight="1" outlineLevel="1" x14ac:dyDescent="0.2">
      <c r="A301" s="30" t="s">
        <v>761</v>
      </c>
      <c r="B301" s="31" t="s">
        <v>762</v>
      </c>
      <c r="C301" s="32">
        <f>C302</f>
        <v>769.41499999999996</v>
      </c>
      <c r="D301" s="32">
        <f>D302</f>
        <v>769.41399999999999</v>
      </c>
      <c r="E301" s="25">
        <f t="shared" si="9"/>
        <v>0.99999870031127547</v>
      </c>
    </row>
    <row r="302" spans="1:5" ht="38.25" hidden="1" outlineLevel="1" x14ac:dyDescent="0.2">
      <c r="A302" s="16" t="s">
        <v>277</v>
      </c>
      <c r="B302" s="17" t="s">
        <v>278</v>
      </c>
      <c r="C302" s="18">
        <v>769.41499999999996</v>
      </c>
      <c r="D302" s="18">
        <v>769.41399999999999</v>
      </c>
      <c r="E302" s="19">
        <f t="shared" si="9"/>
        <v>0.99999870031127547</v>
      </c>
    </row>
    <row r="303" spans="1:5" s="33" customFormat="1" ht="39" customHeight="1" outlineLevel="1" x14ac:dyDescent="0.2">
      <c r="A303" s="30" t="s">
        <v>763</v>
      </c>
      <c r="B303" s="31" t="s">
        <v>764</v>
      </c>
      <c r="C303" s="32">
        <f>C304</f>
        <v>492.6</v>
      </c>
      <c r="D303" s="32">
        <f>D304</f>
        <v>443.125</v>
      </c>
      <c r="E303" s="25">
        <f t="shared" si="9"/>
        <v>0.89956354039788866</v>
      </c>
    </row>
    <row r="304" spans="1:5" ht="25.5" hidden="1" outlineLevel="1" x14ac:dyDescent="0.2">
      <c r="A304" s="16" t="s">
        <v>279</v>
      </c>
      <c r="B304" s="17" t="s">
        <v>280</v>
      </c>
      <c r="C304" s="18">
        <v>492.6</v>
      </c>
      <c r="D304" s="18">
        <v>443.125</v>
      </c>
      <c r="E304" s="19">
        <f t="shared" si="9"/>
        <v>0.89956354039788866</v>
      </c>
    </row>
    <row r="305" spans="1:5" s="29" customFormat="1" ht="25.5" outlineLevel="1" x14ac:dyDescent="0.2">
      <c r="A305" s="12" t="s">
        <v>765</v>
      </c>
      <c r="B305" s="27" t="s">
        <v>766</v>
      </c>
      <c r="C305" s="28">
        <f>C306+C311</f>
        <v>206246.52900000001</v>
      </c>
      <c r="D305" s="28">
        <f>D306+D311</f>
        <v>205996.41700000002</v>
      </c>
      <c r="E305" s="15">
        <f t="shared" si="9"/>
        <v>0.99878731534919551</v>
      </c>
    </row>
    <row r="306" spans="1:5" s="33" customFormat="1" ht="25.5" outlineLevel="1" x14ac:dyDescent="0.2">
      <c r="A306" s="30" t="s">
        <v>767</v>
      </c>
      <c r="B306" s="31" t="s">
        <v>768</v>
      </c>
      <c r="C306" s="32">
        <f>SUM(C307:C310)</f>
        <v>195226.02900000001</v>
      </c>
      <c r="D306" s="32">
        <f>SUM(D307:D310)</f>
        <v>194999.00100000002</v>
      </c>
      <c r="E306" s="25">
        <f t="shared" si="9"/>
        <v>0.9988371017883072</v>
      </c>
    </row>
    <row r="307" spans="1:5" hidden="1" outlineLevel="1" x14ac:dyDescent="0.2">
      <c r="A307" s="16" t="s">
        <v>281</v>
      </c>
      <c r="B307" s="17" t="s">
        <v>282</v>
      </c>
      <c r="C307" s="18">
        <v>191020.095</v>
      </c>
      <c r="D307" s="18">
        <v>191020.095</v>
      </c>
      <c r="E307" s="19">
        <f t="shared" si="9"/>
        <v>1</v>
      </c>
    </row>
    <row r="308" spans="1:5" hidden="1" outlineLevel="1" x14ac:dyDescent="0.2">
      <c r="A308" s="16" t="s">
        <v>283</v>
      </c>
      <c r="B308" s="17" t="s">
        <v>284</v>
      </c>
      <c r="C308" s="18">
        <v>3710.2339999999999</v>
      </c>
      <c r="D308" s="18">
        <v>3710.2330000000002</v>
      </c>
      <c r="E308" s="19">
        <f t="shared" si="9"/>
        <v>0.99999973047522073</v>
      </c>
    </row>
    <row r="309" spans="1:5" ht="25.5" hidden="1" outlineLevel="1" x14ac:dyDescent="0.2">
      <c r="A309" s="16" t="s">
        <v>285</v>
      </c>
      <c r="B309" s="17" t="s">
        <v>286</v>
      </c>
      <c r="C309" s="18">
        <v>482.1</v>
      </c>
      <c r="D309" s="18">
        <v>255.07300000000001</v>
      </c>
      <c r="E309" s="19">
        <f t="shared" si="9"/>
        <v>0.52908732628085453</v>
      </c>
    </row>
    <row r="310" spans="1:5" hidden="1" outlineLevel="1" x14ac:dyDescent="0.2">
      <c r="A310" s="16" t="s">
        <v>287</v>
      </c>
      <c r="B310" s="17" t="s">
        <v>288</v>
      </c>
      <c r="C310" s="18">
        <v>13.6</v>
      </c>
      <c r="D310" s="18">
        <v>13.6</v>
      </c>
      <c r="E310" s="19">
        <f t="shared" si="9"/>
        <v>1</v>
      </c>
    </row>
    <row r="311" spans="1:5" s="33" customFormat="1" ht="28.5" customHeight="1" outlineLevel="1" x14ac:dyDescent="0.2">
      <c r="A311" s="30" t="s">
        <v>769</v>
      </c>
      <c r="B311" s="31" t="s">
        <v>770</v>
      </c>
      <c r="C311" s="32">
        <f>SUM(C312)</f>
        <v>11020.5</v>
      </c>
      <c r="D311" s="32">
        <f>SUM(D312)</f>
        <v>10997.415999999999</v>
      </c>
      <c r="E311" s="25">
        <f t="shared" si="9"/>
        <v>0.99790535819608905</v>
      </c>
    </row>
    <row r="312" spans="1:5" ht="38.25" hidden="1" outlineLevel="1" x14ac:dyDescent="0.2">
      <c r="A312" s="16" t="s">
        <v>289</v>
      </c>
      <c r="B312" s="17" t="s">
        <v>22</v>
      </c>
      <c r="C312" s="18">
        <v>11020.5</v>
      </c>
      <c r="D312" s="18">
        <v>10997.415999999999</v>
      </c>
      <c r="E312" s="19">
        <f t="shared" si="9"/>
        <v>0.99790535819608905</v>
      </c>
    </row>
    <row r="313" spans="1:5" s="29" customFormat="1" ht="46.5" customHeight="1" outlineLevel="1" x14ac:dyDescent="0.2">
      <c r="A313" s="12" t="s">
        <v>771</v>
      </c>
      <c r="B313" s="27" t="s">
        <v>772</v>
      </c>
      <c r="C313" s="28">
        <f>C314</f>
        <v>21535.232</v>
      </c>
      <c r="D313" s="28">
        <f>D314</f>
        <v>20921.106</v>
      </c>
      <c r="E313" s="15">
        <f t="shared" si="9"/>
        <v>0.97148273118209272</v>
      </c>
    </row>
    <row r="314" spans="1:5" s="33" customFormat="1" ht="27.75" customHeight="1" outlineLevel="1" x14ac:dyDescent="0.2">
      <c r="A314" s="30" t="s">
        <v>773</v>
      </c>
      <c r="B314" s="31" t="s">
        <v>774</v>
      </c>
      <c r="C314" s="32">
        <f>SUM(C315:C318)</f>
        <v>21535.232</v>
      </c>
      <c r="D314" s="32">
        <f>SUM(D315:D318)</f>
        <v>20921.106</v>
      </c>
      <c r="E314" s="25">
        <f t="shared" si="9"/>
        <v>0.97148273118209272</v>
      </c>
    </row>
    <row r="315" spans="1:5" hidden="1" outlineLevel="1" x14ac:dyDescent="0.2">
      <c r="A315" s="16" t="s">
        <v>290</v>
      </c>
      <c r="B315" s="17" t="s">
        <v>291</v>
      </c>
      <c r="C315" s="18">
        <v>19825.266</v>
      </c>
      <c r="D315" s="18">
        <v>19609.554</v>
      </c>
      <c r="E315" s="19">
        <f t="shared" si="9"/>
        <v>0.98911933892841597</v>
      </c>
    </row>
    <row r="316" spans="1:5" hidden="1" outlineLevel="1" x14ac:dyDescent="0.2">
      <c r="A316" s="16" t="s">
        <v>292</v>
      </c>
      <c r="B316" s="17" t="s">
        <v>293</v>
      </c>
      <c r="C316" s="18">
        <v>795.06600000000003</v>
      </c>
      <c r="D316" s="18">
        <v>793.44899999999996</v>
      </c>
      <c r="E316" s="19">
        <f t="shared" si="9"/>
        <v>0.99796620657907631</v>
      </c>
    </row>
    <row r="317" spans="1:5" hidden="1" outlineLevel="1" x14ac:dyDescent="0.2">
      <c r="A317" s="16" t="s">
        <v>294</v>
      </c>
      <c r="B317" s="17" t="s">
        <v>295</v>
      </c>
      <c r="C317" s="18">
        <v>729.9</v>
      </c>
      <c r="D317" s="18">
        <v>478.37900000000002</v>
      </c>
      <c r="E317" s="19">
        <f t="shared" si="9"/>
        <v>0.65540347992875736</v>
      </c>
    </row>
    <row r="318" spans="1:5" ht="25.5" hidden="1" outlineLevel="1" x14ac:dyDescent="0.2">
      <c r="A318" s="16" t="s">
        <v>296</v>
      </c>
      <c r="B318" s="17" t="s">
        <v>297</v>
      </c>
      <c r="C318" s="18">
        <v>185</v>
      </c>
      <c r="D318" s="18">
        <v>39.723999999999997</v>
      </c>
      <c r="E318" s="19">
        <f t="shared" si="9"/>
        <v>0.21472432432432431</v>
      </c>
    </row>
    <row r="319" spans="1:5" s="29" customFormat="1" ht="45" customHeight="1" outlineLevel="1" x14ac:dyDescent="0.2">
      <c r="A319" s="12" t="s">
        <v>775</v>
      </c>
      <c r="B319" s="27" t="s">
        <v>776</v>
      </c>
      <c r="C319" s="28">
        <f>C320</f>
        <v>4347.6189999999997</v>
      </c>
      <c r="D319" s="28">
        <f>D320</f>
        <v>4269.7479999999996</v>
      </c>
      <c r="E319" s="15">
        <f t="shared" si="9"/>
        <v>0.98208881689034844</v>
      </c>
    </row>
    <row r="320" spans="1:5" s="33" customFormat="1" ht="33" customHeight="1" outlineLevel="1" x14ac:dyDescent="0.2">
      <c r="A320" s="30" t="s">
        <v>777</v>
      </c>
      <c r="B320" s="31" t="s">
        <v>778</v>
      </c>
      <c r="C320" s="32">
        <f>C321</f>
        <v>4347.6189999999997</v>
      </c>
      <c r="D320" s="32">
        <f>D321</f>
        <v>4269.7479999999996</v>
      </c>
      <c r="E320" s="25">
        <f t="shared" si="9"/>
        <v>0.98208881689034844</v>
      </c>
    </row>
    <row r="321" spans="1:5" ht="51" hidden="1" outlineLevel="1" x14ac:dyDescent="0.2">
      <c r="A321" s="16" t="s">
        <v>298</v>
      </c>
      <c r="B321" s="17" t="s">
        <v>299</v>
      </c>
      <c r="C321" s="18">
        <v>4347.6189999999997</v>
      </c>
      <c r="D321" s="18">
        <v>4269.7479999999996</v>
      </c>
      <c r="E321" s="19">
        <f t="shared" si="9"/>
        <v>0.98208881689034844</v>
      </c>
    </row>
    <row r="322" spans="1:5" s="29" customFormat="1" ht="33.75" customHeight="1" outlineLevel="1" x14ac:dyDescent="0.2">
      <c r="A322" s="12" t="s">
        <v>724</v>
      </c>
      <c r="B322" s="27" t="s">
        <v>779</v>
      </c>
      <c r="C322" s="28">
        <f>C323</f>
        <v>89.5</v>
      </c>
      <c r="D322" s="28">
        <f>D323</f>
        <v>89.5</v>
      </c>
      <c r="E322" s="15">
        <f t="shared" si="9"/>
        <v>1</v>
      </c>
    </row>
    <row r="323" spans="1:5" s="33" customFormat="1" ht="49.5" customHeight="1" outlineLevel="1" x14ac:dyDescent="0.2">
      <c r="A323" s="30" t="s">
        <v>726</v>
      </c>
      <c r="B323" s="31" t="s">
        <v>748</v>
      </c>
      <c r="C323" s="32">
        <f>C324</f>
        <v>89.5</v>
      </c>
      <c r="D323" s="32">
        <f>D324</f>
        <v>89.5</v>
      </c>
      <c r="E323" s="25">
        <f t="shared" si="9"/>
        <v>1</v>
      </c>
    </row>
    <row r="324" spans="1:5" ht="25.5" hidden="1" outlineLevel="1" x14ac:dyDescent="0.2">
      <c r="A324" s="16" t="s">
        <v>152</v>
      </c>
      <c r="B324" s="17" t="s">
        <v>153</v>
      </c>
      <c r="C324" s="18">
        <v>89.5</v>
      </c>
      <c r="D324" s="18">
        <v>89.5</v>
      </c>
      <c r="E324" s="19">
        <f t="shared" si="9"/>
        <v>1</v>
      </c>
    </row>
    <row r="325" spans="1:5" s="29" customFormat="1" ht="43.5" customHeight="1" outlineLevel="1" x14ac:dyDescent="0.2">
      <c r="A325" s="12" t="s">
        <v>696</v>
      </c>
      <c r="B325" s="27" t="s">
        <v>697</v>
      </c>
      <c r="C325" s="28">
        <f>C326</f>
        <v>154.80000000000001</v>
      </c>
      <c r="D325" s="28">
        <f>D326</f>
        <v>154.59200000000001</v>
      </c>
      <c r="E325" s="15">
        <f t="shared" si="9"/>
        <v>0.998656330749354</v>
      </c>
    </row>
    <row r="326" spans="1:5" s="33" customFormat="1" ht="33.75" customHeight="1" outlineLevel="1" x14ac:dyDescent="0.2">
      <c r="A326" s="30" t="s">
        <v>780</v>
      </c>
      <c r="B326" s="31" t="s">
        <v>781</v>
      </c>
      <c r="C326" s="32">
        <f>C327</f>
        <v>154.80000000000001</v>
      </c>
      <c r="D326" s="32">
        <f>D327</f>
        <v>154.59200000000001</v>
      </c>
      <c r="E326" s="25">
        <f t="shared" si="9"/>
        <v>0.998656330749354</v>
      </c>
    </row>
    <row r="327" spans="1:5" ht="25.5" hidden="1" outlineLevel="1" x14ac:dyDescent="0.2">
      <c r="A327" s="16" t="s">
        <v>300</v>
      </c>
      <c r="B327" s="17" t="s">
        <v>301</v>
      </c>
      <c r="C327" s="18">
        <v>154.80000000000001</v>
      </c>
      <c r="D327" s="18">
        <v>154.59200000000001</v>
      </c>
      <c r="E327" s="19">
        <f t="shared" si="9"/>
        <v>0.998656330749354</v>
      </c>
    </row>
    <row r="328" spans="1:5" s="29" customFormat="1" ht="28.5" customHeight="1" outlineLevel="1" x14ac:dyDescent="0.2">
      <c r="A328" s="12" t="s">
        <v>782</v>
      </c>
      <c r="B328" s="27" t="s">
        <v>783</v>
      </c>
      <c r="C328" s="28">
        <f>C329+C331</f>
        <v>5856.2</v>
      </c>
      <c r="D328" s="28">
        <f>D329+D331</f>
        <v>5855.9679999999998</v>
      </c>
      <c r="E328" s="15">
        <f t="shared" si="9"/>
        <v>0.99996038386667119</v>
      </c>
    </row>
    <row r="329" spans="1:5" s="33" customFormat="1" ht="33" customHeight="1" outlineLevel="1" x14ac:dyDescent="0.2">
      <c r="A329" s="30" t="s">
        <v>784</v>
      </c>
      <c r="B329" s="31" t="s">
        <v>785</v>
      </c>
      <c r="C329" s="32">
        <f>C330</f>
        <v>1856.2</v>
      </c>
      <c r="D329" s="32">
        <f>D330</f>
        <v>1855.9680000000001</v>
      </c>
      <c r="E329" s="25">
        <f t="shared" si="9"/>
        <v>0.99987501346837626</v>
      </c>
    </row>
    <row r="330" spans="1:5" ht="25.5" hidden="1" outlineLevel="1" x14ac:dyDescent="0.2">
      <c r="A330" s="16" t="s">
        <v>302</v>
      </c>
      <c r="B330" s="17" t="s">
        <v>303</v>
      </c>
      <c r="C330" s="18">
        <v>1856.2</v>
      </c>
      <c r="D330" s="18">
        <v>1855.9680000000001</v>
      </c>
      <c r="E330" s="19">
        <f t="shared" si="9"/>
        <v>0.99987501346837626</v>
      </c>
    </row>
    <row r="331" spans="1:5" s="33" customFormat="1" ht="33.75" customHeight="1" outlineLevel="1" x14ac:dyDescent="0.2">
      <c r="A331" s="30" t="s">
        <v>786</v>
      </c>
      <c r="B331" s="31" t="s">
        <v>787</v>
      </c>
      <c r="C331" s="32">
        <f>C332</f>
        <v>4000</v>
      </c>
      <c r="D331" s="32">
        <f>D332</f>
        <v>4000</v>
      </c>
      <c r="E331" s="25">
        <f t="shared" si="9"/>
        <v>1</v>
      </c>
    </row>
    <row r="332" spans="1:5" ht="51" hidden="1" outlineLevel="1" x14ac:dyDescent="0.2">
      <c r="A332" s="16" t="s">
        <v>304</v>
      </c>
      <c r="B332" s="17" t="s">
        <v>305</v>
      </c>
      <c r="C332" s="18">
        <v>4000</v>
      </c>
      <c r="D332" s="18">
        <v>4000</v>
      </c>
      <c r="E332" s="19">
        <f t="shared" si="9"/>
        <v>1</v>
      </c>
    </row>
    <row r="333" spans="1:5" s="29" customFormat="1" ht="34.5" customHeight="1" outlineLevel="1" x14ac:dyDescent="0.2">
      <c r="A333" s="12" t="s">
        <v>680</v>
      </c>
      <c r="B333" s="27" t="s">
        <v>681</v>
      </c>
      <c r="C333" s="28">
        <f>C334</f>
        <v>78.2</v>
      </c>
      <c r="D333" s="28">
        <f>D334</f>
        <v>60.911999999999999</v>
      </c>
      <c r="E333" s="15">
        <f t="shared" si="9"/>
        <v>0.77892583120204595</v>
      </c>
    </row>
    <row r="334" spans="1:5" s="33" customFormat="1" ht="45.75" customHeight="1" outlineLevel="1" x14ac:dyDescent="0.2">
      <c r="A334" s="30" t="s">
        <v>682</v>
      </c>
      <c r="B334" s="31" t="s">
        <v>788</v>
      </c>
      <c r="C334" s="32">
        <f>SUM(C335)</f>
        <v>78.2</v>
      </c>
      <c r="D334" s="32">
        <f>SUM(D335)</f>
        <v>60.911999999999999</v>
      </c>
      <c r="E334" s="25">
        <f t="shared" si="9"/>
        <v>0.77892583120204595</v>
      </c>
    </row>
    <row r="335" spans="1:5" ht="38.25" hidden="1" outlineLevel="1" x14ac:dyDescent="0.2">
      <c r="A335" s="16" t="s">
        <v>306</v>
      </c>
      <c r="B335" s="17" t="s">
        <v>307</v>
      </c>
      <c r="C335" s="18">
        <v>78.2</v>
      </c>
      <c r="D335" s="18">
        <v>60.911999999999999</v>
      </c>
      <c r="E335" s="19">
        <f t="shared" si="9"/>
        <v>0.77892583120204595</v>
      </c>
    </row>
    <row r="336" spans="1:5" s="29" customFormat="1" ht="32.25" customHeight="1" outlineLevel="1" x14ac:dyDescent="0.2">
      <c r="A336" s="12" t="s">
        <v>686</v>
      </c>
      <c r="B336" s="27" t="s">
        <v>789</v>
      </c>
      <c r="C336" s="28">
        <f>C337</f>
        <v>956.92700000000002</v>
      </c>
      <c r="D336" s="28">
        <f>D337</f>
        <v>956.92600000000004</v>
      </c>
      <c r="E336" s="15">
        <f t="shared" si="9"/>
        <v>0.99999895498820701</v>
      </c>
    </row>
    <row r="337" spans="1:5" s="33" customFormat="1" ht="36.75" customHeight="1" outlineLevel="1" x14ac:dyDescent="0.2">
      <c r="A337" s="30" t="s">
        <v>688</v>
      </c>
      <c r="B337" s="31" t="s">
        <v>689</v>
      </c>
      <c r="C337" s="32">
        <f>C338</f>
        <v>956.92700000000002</v>
      </c>
      <c r="D337" s="32">
        <f>D338</f>
        <v>956.92600000000004</v>
      </c>
      <c r="E337" s="25">
        <f t="shared" si="9"/>
        <v>0.99999895498820701</v>
      </c>
    </row>
    <row r="338" spans="1:5" hidden="1" outlineLevel="1" x14ac:dyDescent="0.2">
      <c r="A338" s="16" t="s">
        <v>69</v>
      </c>
      <c r="B338" s="17" t="s">
        <v>70</v>
      </c>
      <c r="C338" s="18">
        <v>956.92700000000002</v>
      </c>
      <c r="D338" s="18">
        <v>956.92600000000004</v>
      </c>
      <c r="E338" s="19">
        <f t="shared" ref="E338:E451" si="10">D338/C338</f>
        <v>0.99999895498820701</v>
      </c>
    </row>
    <row r="339" spans="1:5" ht="18" customHeight="1" outlineLevel="1" x14ac:dyDescent="0.2">
      <c r="A339" s="16"/>
      <c r="B339" s="27" t="s">
        <v>677</v>
      </c>
      <c r="C339" s="28">
        <f>SUM(C340:C344)</f>
        <v>32539.69</v>
      </c>
      <c r="D339" s="28">
        <f>SUM(D340:D344)</f>
        <v>32539.170000000002</v>
      </c>
      <c r="E339" s="15">
        <f t="shared" si="10"/>
        <v>0.99998401951585902</v>
      </c>
    </row>
    <row r="340" spans="1:5" ht="25.5" outlineLevel="1" x14ac:dyDescent="0.2">
      <c r="A340" s="16" t="s">
        <v>25</v>
      </c>
      <c r="B340" s="17" t="s">
        <v>26</v>
      </c>
      <c r="C340" s="18">
        <v>2930.39</v>
      </c>
      <c r="D340" s="18">
        <v>2930.3890000000001</v>
      </c>
      <c r="E340" s="19">
        <f t="shared" si="10"/>
        <v>0.99999965874849428</v>
      </c>
    </row>
    <row r="341" spans="1:5" ht="38.25" outlineLevel="1" x14ac:dyDescent="0.2">
      <c r="A341" s="16" t="s">
        <v>308</v>
      </c>
      <c r="B341" s="17" t="s">
        <v>309</v>
      </c>
      <c r="C341" s="18">
        <v>125.3</v>
      </c>
      <c r="D341" s="18">
        <v>125.295</v>
      </c>
      <c r="E341" s="19">
        <f t="shared" si="10"/>
        <v>0.99996009577015166</v>
      </c>
    </row>
    <row r="342" spans="1:5" ht="25.5" outlineLevel="1" x14ac:dyDescent="0.2">
      <c r="A342" s="16" t="s">
        <v>310</v>
      </c>
      <c r="B342" s="17" t="s">
        <v>311</v>
      </c>
      <c r="C342" s="18">
        <v>1313.4</v>
      </c>
      <c r="D342" s="18">
        <v>1313.4</v>
      </c>
      <c r="E342" s="19">
        <f t="shared" si="10"/>
        <v>1</v>
      </c>
    </row>
    <row r="343" spans="1:5" ht="38.25" outlineLevel="1" x14ac:dyDescent="0.2">
      <c r="A343" s="16" t="s">
        <v>312</v>
      </c>
      <c r="B343" s="17" t="s">
        <v>313</v>
      </c>
      <c r="C343" s="18">
        <v>25248.888999999999</v>
      </c>
      <c r="D343" s="18">
        <v>25248.401000000002</v>
      </c>
      <c r="E343" s="19">
        <f t="shared" si="10"/>
        <v>0.99998067241691313</v>
      </c>
    </row>
    <row r="344" spans="1:5" ht="28.5" customHeight="1" outlineLevel="1" x14ac:dyDescent="0.2">
      <c r="A344" s="16" t="s">
        <v>314</v>
      </c>
      <c r="B344" s="17" t="s">
        <v>315</v>
      </c>
      <c r="C344" s="18">
        <v>2921.7109999999998</v>
      </c>
      <c r="D344" s="18">
        <v>2921.6849999999999</v>
      </c>
      <c r="E344" s="19">
        <f t="shared" si="10"/>
        <v>0.99999110110479794</v>
      </c>
    </row>
    <row r="345" spans="1:5" x14ac:dyDescent="0.2">
      <c r="A345" s="51" t="s">
        <v>316</v>
      </c>
      <c r="B345" s="51"/>
      <c r="C345" s="20">
        <f>C347+C402</f>
        <v>426121.9439999999</v>
      </c>
      <c r="D345" s="20">
        <f>D347+D402</f>
        <v>424189.41199999995</v>
      </c>
      <c r="E345" s="13">
        <f t="shared" si="10"/>
        <v>0.99546483811216269</v>
      </c>
    </row>
    <row r="346" spans="1:5" ht="15.75" customHeight="1" x14ac:dyDescent="0.2">
      <c r="A346" s="10"/>
      <c r="B346" s="11" t="s">
        <v>662</v>
      </c>
      <c r="C346" s="34"/>
      <c r="D346" s="34"/>
      <c r="E346" s="15"/>
    </row>
    <row r="347" spans="1:5" ht="17.25" customHeight="1" x14ac:dyDescent="0.2">
      <c r="A347" s="10"/>
      <c r="B347" s="11" t="s">
        <v>663</v>
      </c>
      <c r="C347" s="34">
        <f>C348+C351+C355+C358+C368+C371+C379+C385+C388+C391+C394+C399</f>
        <v>371399.51199999993</v>
      </c>
      <c r="D347" s="34">
        <f>D348+D351+D355+D358+D368+D371+D379+D385+D388+D391+D394+D399</f>
        <v>369978.08399999997</v>
      </c>
      <c r="E347" s="15">
        <f t="shared" si="10"/>
        <v>0.99617277903154611</v>
      </c>
    </row>
    <row r="348" spans="1:5" x14ac:dyDescent="0.2">
      <c r="A348" s="10" t="s">
        <v>700</v>
      </c>
      <c r="B348" s="11" t="s">
        <v>701</v>
      </c>
      <c r="C348" s="34">
        <f>C349</f>
        <v>1953</v>
      </c>
      <c r="D348" s="34">
        <f>D349</f>
        <v>1915.5</v>
      </c>
      <c r="E348" s="15">
        <f t="shared" si="10"/>
        <v>0.98079877112135172</v>
      </c>
    </row>
    <row r="349" spans="1:5" s="33" customFormat="1" ht="25.5" collapsed="1" x14ac:dyDescent="0.2">
      <c r="A349" s="23" t="s">
        <v>702</v>
      </c>
      <c r="B349" s="26" t="s">
        <v>750</v>
      </c>
      <c r="C349" s="36">
        <f>C350</f>
        <v>1953</v>
      </c>
      <c r="D349" s="36">
        <f>D350</f>
        <v>1915.5</v>
      </c>
      <c r="E349" s="25">
        <f t="shared" si="10"/>
        <v>0.98079877112135172</v>
      </c>
    </row>
    <row r="350" spans="1:5" hidden="1" outlineLevel="1" x14ac:dyDescent="0.2">
      <c r="A350" s="16" t="s">
        <v>115</v>
      </c>
      <c r="B350" s="17" t="s">
        <v>116</v>
      </c>
      <c r="C350" s="18">
        <v>1953</v>
      </c>
      <c r="D350" s="18">
        <v>1915.5</v>
      </c>
      <c r="E350" s="19">
        <f t="shared" si="10"/>
        <v>0.98079877112135172</v>
      </c>
    </row>
    <row r="351" spans="1:5" s="29" customFormat="1" ht="16.5" customHeight="1" outlineLevel="1" x14ac:dyDescent="0.2">
      <c r="A351" s="12" t="s">
        <v>716</v>
      </c>
      <c r="B351" s="27" t="s">
        <v>717</v>
      </c>
      <c r="C351" s="28">
        <f>C352</f>
        <v>2744</v>
      </c>
      <c r="D351" s="28">
        <f>D352</f>
        <v>2743.982</v>
      </c>
      <c r="E351" s="15">
        <f t="shared" si="10"/>
        <v>0.99999344023323611</v>
      </c>
    </row>
    <row r="352" spans="1:5" s="33" customFormat="1" ht="22.5" customHeight="1" outlineLevel="1" x14ac:dyDescent="0.2">
      <c r="A352" s="30" t="s">
        <v>718</v>
      </c>
      <c r="B352" s="31" t="s">
        <v>719</v>
      </c>
      <c r="C352" s="32">
        <f>SUM(C353:C354)</f>
        <v>2744</v>
      </c>
      <c r="D352" s="32">
        <f>SUM(D353:D354)</f>
        <v>2743.982</v>
      </c>
      <c r="E352" s="25">
        <f t="shared" si="10"/>
        <v>0.99999344023323611</v>
      </c>
    </row>
    <row r="353" spans="1:5" hidden="1" outlineLevel="1" x14ac:dyDescent="0.2">
      <c r="A353" s="16" t="s">
        <v>145</v>
      </c>
      <c r="B353" s="17" t="s">
        <v>146</v>
      </c>
      <c r="C353" s="18">
        <v>149.5</v>
      </c>
      <c r="D353" s="18">
        <v>149.5</v>
      </c>
      <c r="E353" s="19">
        <f t="shared" si="10"/>
        <v>1</v>
      </c>
    </row>
    <row r="354" spans="1:5" ht="51" hidden="1" outlineLevel="1" x14ac:dyDescent="0.2">
      <c r="A354" s="16" t="s">
        <v>261</v>
      </c>
      <c r="B354" s="17" t="s">
        <v>262</v>
      </c>
      <c r="C354" s="18">
        <v>2594.5</v>
      </c>
      <c r="D354" s="18">
        <v>2594.482</v>
      </c>
      <c r="E354" s="19">
        <f t="shared" si="10"/>
        <v>0.99999306224706108</v>
      </c>
    </row>
    <row r="355" spans="1:5" s="29" customFormat="1" ht="28.5" customHeight="1" outlineLevel="1" x14ac:dyDescent="0.2">
      <c r="A355" s="12" t="s">
        <v>741</v>
      </c>
      <c r="B355" s="27" t="s">
        <v>742</v>
      </c>
      <c r="C355" s="28">
        <f>C356</f>
        <v>3530.83</v>
      </c>
      <c r="D355" s="28">
        <f>D356</f>
        <v>3530.268</v>
      </c>
      <c r="E355" s="15">
        <f t="shared" si="10"/>
        <v>0.99984083062622675</v>
      </c>
    </row>
    <row r="356" spans="1:5" s="33" customFormat="1" ht="34.5" customHeight="1" outlineLevel="1" x14ac:dyDescent="0.2">
      <c r="A356" s="30" t="s">
        <v>743</v>
      </c>
      <c r="B356" s="31" t="s">
        <v>744</v>
      </c>
      <c r="C356" s="32">
        <f>C357</f>
        <v>3530.83</v>
      </c>
      <c r="D356" s="32">
        <f>D357</f>
        <v>3530.268</v>
      </c>
      <c r="E356" s="25">
        <f t="shared" si="10"/>
        <v>0.99984083062622675</v>
      </c>
    </row>
    <row r="357" spans="1:5" ht="20.25" hidden="1" customHeight="1" outlineLevel="1" x14ac:dyDescent="0.2">
      <c r="A357" s="16" t="s">
        <v>263</v>
      </c>
      <c r="B357" s="17" t="s">
        <v>264</v>
      </c>
      <c r="C357" s="18">
        <v>3530.83</v>
      </c>
      <c r="D357" s="18">
        <v>3530.268</v>
      </c>
      <c r="E357" s="19">
        <f t="shared" si="10"/>
        <v>0.99984083062622675</v>
      </c>
    </row>
    <row r="358" spans="1:5" s="29" customFormat="1" ht="23.25" customHeight="1" outlineLevel="1" x14ac:dyDescent="0.2">
      <c r="A358" s="12" t="s">
        <v>751</v>
      </c>
      <c r="B358" s="27" t="s">
        <v>752</v>
      </c>
      <c r="C358" s="28">
        <f>C359+C361+C365</f>
        <v>9786.8829999999998</v>
      </c>
      <c r="D358" s="28">
        <f>D359+D361+D365</f>
        <v>9114.7219999999998</v>
      </c>
      <c r="E358" s="15">
        <f t="shared" si="10"/>
        <v>0.93132021707013357</v>
      </c>
    </row>
    <row r="359" spans="1:5" s="33" customFormat="1" ht="48.75" customHeight="1" outlineLevel="1" x14ac:dyDescent="0.2">
      <c r="A359" s="30" t="s">
        <v>753</v>
      </c>
      <c r="B359" s="31" t="s">
        <v>754</v>
      </c>
      <c r="C359" s="32">
        <f>C360</f>
        <v>15</v>
      </c>
      <c r="D359" s="32">
        <f>D360</f>
        <v>15</v>
      </c>
      <c r="E359" s="25">
        <f t="shared" si="10"/>
        <v>1</v>
      </c>
    </row>
    <row r="360" spans="1:5" ht="38.25" hidden="1" outlineLevel="1" x14ac:dyDescent="0.2">
      <c r="A360" s="16" t="s">
        <v>265</v>
      </c>
      <c r="B360" s="17" t="s">
        <v>266</v>
      </c>
      <c r="C360" s="18">
        <v>15</v>
      </c>
      <c r="D360" s="18">
        <v>15</v>
      </c>
      <c r="E360" s="19">
        <f t="shared" si="10"/>
        <v>1</v>
      </c>
    </row>
    <row r="361" spans="1:5" s="33" customFormat="1" ht="43.5" customHeight="1" outlineLevel="1" x14ac:dyDescent="0.2">
      <c r="A361" s="30" t="s">
        <v>755</v>
      </c>
      <c r="B361" s="31" t="s">
        <v>756</v>
      </c>
      <c r="C361" s="32">
        <f>SUM(C362:C364)</f>
        <v>4934.8819999999996</v>
      </c>
      <c r="D361" s="32">
        <f>SUM(D362:D364)</f>
        <v>4790.6499999999996</v>
      </c>
      <c r="E361" s="25">
        <f t="shared" si="10"/>
        <v>0.97077295870499036</v>
      </c>
    </row>
    <row r="362" spans="1:5" ht="25.5" hidden="1" outlineLevel="1" x14ac:dyDescent="0.2">
      <c r="A362" s="16" t="s">
        <v>267</v>
      </c>
      <c r="B362" s="17" t="s">
        <v>268</v>
      </c>
      <c r="C362" s="18">
        <v>599.9</v>
      </c>
      <c r="D362" s="18">
        <v>599.9</v>
      </c>
      <c r="E362" s="19">
        <f t="shared" si="10"/>
        <v>1</v>
      </c>
    </row>
    <row r="363" spans="1:5" ht="25.5" hidden="1" outlineLevel="1" x14ac:dyDescent="0.2">
      <c r="A363" s="16" t="s">
        <v>269</v>
      </c>
      <c r="B363" s="17" t="s">
        <v>270</v>
      </c>
      <c r="C363" s="18">
        <v>3722.2820000000002</v>
      </c>
      <c r="D363" s="18">
        <v>3578.05</v>
      </c>
      <c r="E363" s="19">
        <f t="shared" si="10"/>
        <v>0.9612517267633135</v>
      </c>
    </row>
    <row r="364" spans="1:5" ht="38.25" hidden="1" outlineLevel="1" x14ac:dyDescent="0.2">
      <c r="A364" s="16" t="s">
        <v>271</v>
      </c>
      <c r="B364" s="17" t="s">
        <v>272</v>
      </c>
      <c r="C364" s="18">
        <v>612.70000000000005</v>
      </c>
      <c r="D364" s="18">
        <v>612.70000000000005</v>
      </c>
      <c r="E364" s="19">
        <f t="shared" si="10"/>
        <v>1</v>
      </c>
    </row>
    <row r="365" spans="1:5" s="33" customFormat="1" ht="25.5" outlineLevel="1" x14ac:dyDescent="0.2">
      <c r="A365" s="30" t="s">
        <v>757</v>
      </c>
      <c r="B365" s="31" t="s">
        <v>758</v>
      </c>
      <c r="C365" s="32">
        <f>SUM(C366:C367)</f>
        <v>4837.0010000000002</v>
      </c>
      <c r="D365" s="32">
        <f>SUM(D366:D367)</f>
        <v>4309.0720000000001</v>
      </c>
      <c r="E365" s="25">
        <f t="shared" si="10"/>
        <v>0.89085613172294154</v>
      </c>
    </row>
    <row r="366" spans="1:5" ht="25.5" hidden="1" outlineLevel="1" x14ac:dyDescent="0.2">
      <c r="A366" s="16" t="s">
        <v>273</v>
      </c>
      <c r="B366" s="17" t="s">
        <v>274</v>
      </c>
      <c r="C366" s="18">
        <v>4510.7</v>
      </c>
      <c r="D366" s="18">
        <v>3988.0210000000002</v>
      </c>
      <c r="E366" s="19">
        <f t="shared" si="10"/>
        <v>0.88412463697430566</v>
      </c>
    </row>
    <row r="367" spans="1:5" ht="25.5" hidden="1" outlineLevel="1" x14ac:dyDescent="0.2">
      <c r="A367" s="16" t="s">
        <v>275</v>
      </c>
      <c r="B367" s="17" t="s">
        <v>276</v>
      </c>
      <c r="C367" s="18">
        <v>326.30099999999999</v>
      </c>
      <c r="D367" s="18">
        <v>321.05099999999999</v>
      </c>
      <c r="E367" s="19">
        <f t="shared" si="10"/>
        <v>0.98391056110768893</v>
      </c>
    </row>
    <row r="368" spans="1:5" s="29" customFormat="1" ht="25.5" outlineLevel="1" x14ac:dyDescent="0.2">
      <c r="A368" s="12" t="s">
        <v>759</v>
      </c>
      <c r="B368" s="27" t="s">
        <v>760</v>
      </c>
      <c r="C368" s="28">
        <f>C369</f>
        <v>707.3</v>
      </c>
      <c r="D368" s="28">
        <f>D369</f>
        <v>572.49900000000002</v>
      </c>
      <c r="E368" s="15">
        <f t="shared" si="10"/>
        <v>0.8094146755266507</v>
      </c>
    </row>
    <row r="369" spans="1:5" s="33" customFormat="1" ht="36" customHeight="1" outlineLevel="1" x14ac:dyDescent="0.2">
      <c r="A369" s="30" t="s">
        <v>763</v>
      </c>
      <c r="B369" s="31" t="s">
        <v>764</v>
      </c>
      <c r="C369" s="32">
        <f>C370</f>
        <v>707.3</v>
      </c>
      <c r="D369" s="32">
        <f>D370</f>
        <v>572.49900000000002</v>
      </c>
      <c r="E369" s="25">
        <f t="shared" si="10"/>
        <v>0.8094146755266507</v>
      </c>
    </row>
    <row r="370" spans="1:5" ht="25.5" hidden="1" outlineLevel="1" x14ac:dyDescent="0.2">
      <c r="A370" s="16" t="s">
        <v>279</v>
      </c>
      <c r="B370" s="17" t="s">
        <v>280</v>
      </c>
      <c r="C370" s="18">
        <v>707.3</v>
      </c>
      <c r="D370" s="18">
        <v>572.49900000000002</v>
      </c>
      <c r="E370" s="19">
        <f t="shared" si="10"/>
        <v>0.8094146755266507</v>
      </c>
    </row>
    <row r="371" spans="1:5" s="29" customFormat="1" ht="32.25" customHeight="1" outlineLevel="1" x14ac:dyDescent="0.2">
      <c r="A371" s="12" t="s">
        <v>765</v>
      </c>
      <c r="B371" s="27" t="s">
        <v>766</v>
      </c>
      <c r="C371" s="28">
        <f>C372+C377</f>
        <v>304617.609</v>
      </c>
      <c r="D371" s="28">
        <f>D372+D377</f>
        <v>304612.23799999995</v>
      </c>
      <c r="E371" s="15">
        <f t="shared" si="10"/>
        <v>0.99998236805804608</v>
      </c>
    </row>
    <row r="372" spans="1:5" s="33" customFormat="1" ht="33" customHeight="1" outlineLevel="1" x14ac:dyDescent="0.2">
      <c r="A372" s="30" t="s">
        <v>767</v>
      </c>
      <c r="B372" s="31" t="s">
        <v>768</v>
      </c>
      <c r="C372" s="32">
        <f>SUM(C373:C376)</f>
        <v>292178.70899999997</v>
      </c>
      <c r="D372" s="32">
        <f>SUM(D373:D376)</f>
        <v>292177.02999999997</v>
      </c>
      <c r="E372" s="25">
        <f t="shared" si="10"/>
        <v>0.99999425351694604</v>
      </c>
    </row>
    <row r="373" spans="1:5" hidden="1" outlineLevel="1" x14ac:dyDescent="0.2">
      <c r="A373" s="16" t="s">
        <v>281</v>
      </c>
      <c r="B373" s="17" t="s">
        <v>282</v>
      </c>
      <c r="C373" s="18">
        <v>286482.39899999998</v>
      </c>
      <c r="D373" s="18">
        <v>286482.39899999998</v>
      </c>
      <c r="E373" s="19">
        <f t="shared" si="10"/>
        <v>1</v>
      </c>
    </row>
    <row r="374" spans="1:5" hidden="1" outlineLevel="1" x14ac:dyDescent="0.2">
      <c r="A374" s="16" t="s">
        <v>283</v>
      </c>
      <c r="B374" s="17" t="s">
        <v>284</v>
      </c>
      <c r="C374" s="18">
        <v>4388.82</v>
      </c>
      <c r="D374" s="18">
        <v>4388.7190000000001</v>
      </c>
      <c r="E374" s="19">
        <f t="shared" si="10"/>
        <v>0.99997698698055526</v>
      </c>
    </row>
    <row r="375" spans="1:5" ht="25.5" hidden="1" outlineLevel="1" x14ac:dyDescent="0.2">
      <c r="A375" s="16" t="s">
        <v>285</v>
      </c>
      <c r="B375" s="17" t="s">
        <v>286</v>
      </c>
      <c r="C375" s="18">
        <v>992.01300000000003</v>
      </c>
      <c r="D375" s="18">
        <v>992.01199999999994</v>
      </c>
      <c r="E375" s="19">
        <f t="shared" si="10"/>
        <v>0.99999899194869413</v>
      </c>
    </row>
    <row r="376" spans="1:5" hidden="1" outlineLevel="1" x14ac:dyDescent="0.2">
      <c r="A376" s="16" t="s">
        <v>287</v>
      </c>
      <c r="B376" s="17" t="s">
        <v>288</v>
      </c>
      <c r="C376" s="18">
        <v>315.47699999999998</v>
      </c>
      <c r="D376" s="18">
        <v>313.89999999999998</v>
      </c>
      <c r="E376" s="19">
        <f t="shared" si="10"/>
        <v>0.995001220374227</v>
      </c>
    </row>
    <row r="377" spans="1:5" s="33" customFormat="1" outlineLevel="1" x14ac:dyDescent="0.2">
      <c r="A377" s="30" t="s">
        <v>769</v>
      </c>
      <c r="B377" s="31" t="s">
        <v>770</v>
      </c>
      <c r="C377" s="32">
        <f>C378</f>
        <v>12438.9</v>
      </c>
      <c r="D377" s="32">
        <f>D378</f>
        <v>12435.208000000001</v>
      </c>
      <c r="E377" s="25">
        <f t="shared" si="10"/>
        <v>0.99970318918875467</v>
      </c>
    </row>
    <row r="378" spans="1:5" ht="38.25" hidden="1" outlineLevel="1" x14ac:dyDescent="0.2">
      <c r="A378" s="16" t="s">
        <v>289</v>
      </c>
      <c r="B378" s="17" t="s">
        <v>22</v>
      </c>
      <c r="C378" s="18">
        <v>12438.9</v>
      </c>
      <c r="D378" s="18">
        <v>12435.208000000001</v>
      </c>
      <c r="E378" s="19">
        <f t="shared" si="10"/>
        <v>0.99970318918875467</v>
      </c>
    </row>
    <row r="379" spans="1:5" s="29" customFormat="1" ht="45" customHeight="1" outlineLevel="1" x14ac:dyDescent="0.2">
      <c r="A379" s="12" t="s">
        <v>771</v>
      </c>
      <c r="B379" s="27" t="s">
        <v>772</v>
      </c>
      <c r="C379" s="28">
        <f>C380</f>
        <v>21584.053999999996</v>
      </c>
      <c r="D379" s="28">
        <f>D380</f>
        <v>21482.266</v>
      </c>
      <c r="E379" s="15">
        <f t="shared" si="10"/>
        <v>0.99528411113130111</v>
      </c>
    </row>
    <row r="380" spans="1:5" s="33" customFormat="1" ht="32.25" customHeight="1" outlineLevel="1" x14ac:dyDescent="0.2">
      <c r="A380" s="30" t="s">
        <v>773</v>
      </c>
      <c r="B380" s="31" t="s">
        <v>774</v>
      </c>
      <c r="C380" s="32">
        <f>SUM(C381:C384)</f>
        <v>21584.053999999996</v>
      </c>
      <c r="D380" s="32">
        <f>SUM(D381:D384)</f>
        <v>21482.266</v>
      </c>
      <c r="E380" s="25">
        <f t="shared" si="10"/>
        <v>0.99528411113130111</v>
      </c>
    </row>
    <row r="381" spans="1:5" hidden="1" outlineLevel="1" x14ac:dyDescent="0.2">
      <c r="A381" s="16" t="s">
        <v>290</v>
      </c>
      <c r="B381" s="17" t="s">
        <v>291</v>
      </c>
      <c r="C381" s="18">
        <v>16722.794999999998</v>
      </c>
      <c r="D381" s="18">
        <v>16720.913</v>
      </c>
      <c r="E381" s="19">
        <f t="shared" si="10"/>
        <v>0.99988745900431131</v>
      </c>
    </row>
    <row r="382" spans="1:5" hidden="1" outlineLevel="1" x14ac:dyDescent="0.2">
      <c r="A382" s="16" t="s">
        <v>292</v>
      </c>
      <c r="B382" s="17" t="s">
        <v>293</v>
      </c>
      <c r="C382" s="18">
        <v>958.62300000000005</v>
      </c>
      <c r="D382" s="18">
        <v>958.62300000000005</v>
      </c>
      <c r="E382" s="19">
        <f t="shared" si="10"/>
        <v>1</v>
      </c>
    </row>
    <row r="383" spans="1:5" hidden="1" outlineLevel="1" x14ac:dyDescent="0.2">
      <c r="A383" s="16" t="s">
        <v>294</v>
      </c>
      <c r="B383" s="17" t="s">
        <v>295</v>
      </c>
      <c r="C383" s="18">
        <v>2956.3359999999998</v>
      </c>
      <c r="D383" s="18">
        <v>2956.3330000000001</v>
      </c>
      <c r="E383" s="19">
        <f t="shared" si="10"/>
        <v>0.99999898523036634</v>
      </c>
    </row>
    <row r="384" spans="1:5" ht="25.5" hidden="1" outlineLevel="1" x14ac:dyDescent="0.2">
      <c r="A384" s="16" t="s">
        <v>296</v>
      </c>
      <c r="B384" s="17" t="s">
        <v>297</v>
      </c>
      <c r="C384" s="18">
        <v>946.3</v>
      </c>
      <c r="D384" s="18">
        <v>846.39700000000005</v>
      </c>
      <c r="E384" s="19">
        <f t="shared" si="10"/>
        <v>0.8944277713198775</v>
      </c>
    </row>
    <row r="385" spans="1:5" s="29" customFormat="1" ht="38.25" outlineLevel="1" x14ac:dyDescent="0.2">
      <c r="A385" s="12" t="s">
        <v>775</v>
      </c>
      <c r="B385" s="27" t="s">
        <v>776</v>
      </c>
      <c r="C385" s="28">
        <f>C386</f>
        <v>6522.98</v>
      </c>
      <c r="D385" s="28">
        <f>D386</f>
        <v>6479.125</v>
      </c>
      <c r="E385" s="15">
        <f t="shared" si="10"/>
        <v>0.99327684585879472</v>
      </c>
    </row>
    <row r="386" spans="1:5" s="33" customFormat="1" ht="36" customHeight="1" outlineLevel="1" x14ac:dyDescent="0.2">
      <c r="A386" s="30" t="s">
        <v>777</v>
      </c>
      <c r="B386" s="31" t="s">
        <v>778</v>
      </c>
      <c r="C386" s="32">
        <f>SUM(C387)</f>
        <v>6522.98</v>
      </c>
      <c r="D386" s="32">
        <f>SUM(D387)</f>
        <v>6479.125</v>
      </c>
      <c r="E386" s="25">
        <f t="shared" si="10"/>
        <v>0.99327684585879472</v>
      </c>
    </row>
    <row r="387" spans="1:5" ht="51" hidden="1" outlineLevel="1" x14ac:dyDescent="0.2">
      <c r="A387" s="16" t="s">
        <v>298</v>
      </c>
      <c r="B387" s="17" t="s">
        <v>299</v>
      </c>
      <c r="C387" s="18">
        <v>6522.98</v>
      </c>
      <c r="D387" s="18">
        <v>6479.125</v>
      </c>
      <c r="E387" s="19">
        <f t="shared" si="10"/>
        <v>0.99327684585879472</v>
      </c>
    </row>
    <row r="388" spans="1:5" s="29" customFormat="1" ht="29.25" customHeight="1" outlineLevel="1" x14ac:dyDescent="0.2">
      <c r="A388" s="12" t="s">
        <v>724</v>
      </c>
      <c r="B388" s="27" t="s">
        <v>725</v>
      </c>
      <c r="C388" s="28">
        <f>C389</f>
        <v>252</v>
      </c>
      <c r="D388" s="28">
        <f>D389</f>
        <v>252</v>
      </c>
      <c r="E388" s="15">
        <f t="shared" si="10"/>
        <v>1</v>
      </c>
    </row>
    <row r="389" spans="1:5" s="33" customFormat="1" ht="45" customHeight="1" outlineLevel="1" x14ac:dyDescent="0.2">
      <c r="A389" s="30" t="s">
        <v>726</v>
      </c>
      <c r="B389" s="31" t="s">
        <v>748</v>
      </c>
      <c r="C389" s="32">
        <f>SUM(C390)</f>
        <v>252</v>
      </c>
      <c r="D389" s="32">
        <f>SUM(D390)</f>
        <v>252</v>
      </c>
      <c r="E389" s="25">
        <f t="shared" si="10"/>
        <v>1</v>
      </c>
    </row>
    <row r="390" spans="1:5" ht="25.5" hidden="1" outlineLevel="1" x14ac:dyDescent="0.2">
      <c r="A390" s="16" t="s">
        <v>152</v>
      </c>
      <c r="B390" s="17" t="s">
        <v>153</v>
      </c>
      <c r="C390" s="18">
        <v>252</v>
      </c>
      <c r="D390" s="18">
        <v>252</v>
      </c>
      <c r="E390" s="19">
        <f t="shared" si="10"/>
        <v>1</v>
      </c>
    </row>
    <row r="391" spans="1:5" s="29" customFormat="1" ht="43.5" customHeight="1" outlineLevel="1" x14ac:dyDescent="0.2">
      <c r="A391" s="12" t="s">
        <v>696</v>
      </c>
      <c r="B391" s="27" t="s">
        <v>697</v>
      </c>
      <c r="C391" s="28">
        <f>C392</f>
        <v>81.099999999999994</v>
      </c>
      <c r="D391" s="28">
        <f>D392</f>
        <v>81.090999999999994</v>
      </c>
      <c r="E391" s="15">
        <f t="shared" si="10"/>
        <v>0.99988902589395812</v>
      </c>
    </row>
    <row r="392" spans="1:5" s="33" customFormat="1" ht="32.25" customHeight="1" outlineLevel="1" x14ac:dyDescent="0.2">
      <c r="A392" s="30" t="s">
        <v>780</v>
      </c>
      <c r="B392" s="31" t="s">
        <v>781</v>
      </c>
      <c r="C392" s="32">
        <f>SUM(C393)</f>
        <v>81.099999999999994</v>
      </c>
      <c r="D392" s="32">
        <f>SUM(D393)</f>
        <v>81.090999999999994</v>
      </c>
      <c r="E392" s="25">
        <f t="shared" si="10"/>
        <v>0.99988902589395812</v>
      </c>
    </row>
    <row r="393" spans="1:5" ht="25.5" hidden="1" outlineLevel="1" x14ac:dyDescent="0.2">
      <c r="A393" s="16" t="s">
        <v>300</v>
      </c>
      <c r="B393" s="17" t="s">
        <v>301</v>
      </c>
      <c r="C393" s="18">
        <v>81.099999999999994</v>
      </c>
      <c r="D393" s="18">
        <v>81.090999999999994</v>
      </c>
      <c r="E393" s="19">
        <f t="shared" si="10"/>
        <v>0.99988902589395812</v>
      </c>
    </row>
    <row r="394" spans="1:5" s="29" customFormat="1" ht="30.75" customHeight="1" outlineLevel="1" x14ac:dyDescent="0.2">
      <c r="A394" s="12" t="s">
        <v>782</v>
      </c>
      <c r="B394" s="27" t="s">
        <v>790</v>
      </c>
      <c r="C394" s="28">
        <f>C395+C397</f>
        <v>18501.556</v>
      </c>
      <c r="D394" s="28">
        <f>D395+D397</f>
        <v>18076.285</v>
      </c>
      <c r="E394" s="15">
        <f t="shared" si="10"/>
        <v>0.97701431166113806</v>
      </c>
    </row>
    <row r="395" spans="1:5" s="33" customFormat="1" ht="30.75" customHeight="1" outlineLevel="1" x14ac:dyDescent="0.2">
      <c r="A395" s="30" t="s">
        <v>784</v>
      </c>
      <c r="B395" s="31" t="s">
        <v>785</v>
      </c>
      <c r="C395" s="32">
        <f>SUM(C396)</f>
        <v>5096.0559999999996</v>
      </c>
      <c r="D395" s="32">
        <f>SUM(D396)</f>
        <v>5096.0259999999998</v>
      </c>
      <c r="E395" s="25">
        <f t="shared" si="10"/>
        <v>0.99999411309451869</v>
      </c>
    </row>
    <row r="396" spans="1:5" ht="25.5" hidden="1" outlineLevel="1" x14ac:dyDescent="0.2">
      <c r="A396" s="16" t="s">
        <v>302</v>
      </c>
      <c r="B396" s="17" t="s">
        <v>303</v>
      </c>
      <c r="C396" s="18">
        <v>5096.0559999999996</v>
      </c>
      <c r="D396" s="18">
        <v>5096.0259999999998</v>
      </c>
      <c r="E396" s="19">
        <f t="shared" si="10"/>
        <v>0.99999411309451869</v>
      </c>
    </row>
    <row r="397" spans="1:5" s="33" customFormat="1" ht="33.75" customHeight="1" outlineLevel="1" x14ac:dyDescent="0.2">
      <c r="A397" s="30" t="s">
        <v>786</v>
      </c>
      <c r="B397" s="31" t="s">
        <v>787</v>
      </c>
      <c r="C397" s="32">
        <f>SUM(C398)</f>
        <v>13405.5</v>
      </c>
      <c r="D397" s="32">
        <f>SUM(D398)</f>
        <v>12980.259</v>
      </c>
      <c r="E397" s="25">
        <f t="shared" si="10"/>
        <v>0.96827861698556561</v>
      </c>
    </row>
    <row r="398" spans="1:5" ht="51" hidden="1" outlineLevel="1" x14ac:dyDescent="0.2">
      <c r="A398" s="16" t="s">
        <v>304</v>
      </c>
      <c r="B398" s="17" t="s">
        <v>305</v>
      </c>
      <c r="C398" s="18">
        <v>13405.5</v>
      </c>
      <c r="D398" s="18">
        <v>12980.259</v>
      </c>
      <c r="E398" s="19">
        <f t="shared" si="10"/>
        <v>0.96827861698556561</v>
      </c>
    </row>
    <row r="399" spans="1:5" s="29" customFormat="1" ht="27" customHeight="1" outlineLevel="1" x14ac:dyDescent="0.2">
      <c r="A399" s="12" t="s">
        <v>686</v>
      </c>
      <c r="B399" s="27" t="s">
        <v>789</v>
      </c>
      <c r="C399" s="28">
        <f>C400</f>
        <v>1118.2</v>
      </c>
      <c r="D399" s="28">
        <f>D400</f>
        <v>1118.1079999999999</v>
      </c>
      <c r="E399" s="15">
        <f t="shared" si="10"/>
        <v>0.99991772491504194</v>
      </c>
    </row>
    <row r="400" spans="1:5" s="33" customFormat="1" ht="30.75" customHeight="1" outlineLevel="1" x14ac:dyDescent="0.2">
      <c r="A400" s="30" t="s">
        <v>688</v>
      </c>
      <c r="B400" s="31" t="s">
        <v>689</v>
      </c>
      <c r="C400" s="32">
        <f>SUM(C401)</f>
        <v>1118.2</v>
      </c>
      <c r="D400" s="32">
        <f>SUM(D401)</f>
        <v>1118.1079999999999</v>
      </c>
      <c r="E400" s="25">
        <f t="shared" si="10"/>
        <v>0.99991772491504194</v>
      </c>
    </row>
    <row r="401" spans="1:5" hidden="1" outlineLevel="1" x14ac:dyDescent="0.2">
      <c r="A401" s="16" t="s">
        <v>69</v>
      </c>
      <c r="B401" s="17" t="s">
        <v>70</v>
      </c>
      <c r="C401" s="18">
        <v>1118.2</v>
      </c>
      <c r="D401" s="18">
        <v>1118.1079999999999</v>
      </c>
      <c r="E401" s="19">
        <f t="shared" si="10"/>
        <v>0.99991772491504194</v>
      </c>
    </row>
    <row r="402" spans="1:5" s="29" customFormat="1" ht="21" customHeight="1" outlineLevel="1" x14ac:dyDescent="0.2">
      <c r="A402" s="12"/>
      <c r="B402" s="27" t="s">
        <v>677</v>
      </c>
      <c r="C402" s="28">
        <f>SUM(C403:C408)</f>
        <v>54722.431999999993</v>
      </c>
      <c r="D402" s="28">
        <f>SUM(D403:D408)</f>
        <v>54211.328000000001</v>
      </c>
      <c r="E402" s="15">
        <f t="shared" si="10"/>
        <v>0.99066006423106356</v>
      </c>
    </row>
    <row r="403" spans="1:5" ht="25.5" outlineLevel="1" x14ac:dyDescent="0.2">
      <c r="A403" s="16" t="s">
        <v>25</v>
      </c>
      <c r="B403" s="17" t="s">
        <v>26</v>
      </c>
      <c r="C403" s="18">
        <v>9776.1360000000004</v>
      </c>
      <c r="D403" s="18">
        <v>9350.527</v>
      </c>
      <c r="E403" s="19">
        <f t="shared" si="10"/>
        <v>0.9564644968114191</v>
      </c>
    </row>
    <row r="404" spans="1:5" ht="38.25" outlineLevel="1" x14ac:dyDescent="0.2">
      <c r="A404" s="16" t="s">
        <v>308</v>
      </c>
      <c r="B404" s="17" t="s">
        <v>309</v>
      </c>
      <c r="C404" s="18">
        <v>380.3</v>
      </c>
      <c r="D404" s="18">
        <v>380.3</v>
      </c>
      <c r="E404" s="19">
        <f t="shared" si="10"/>
        <v>1</v>
      </c>
    </row>
    <row r="405" spans="1:5" ht="25.5" outlineLevel="1" x14ac:dyDescent="0.2">
      <c r="A405" s="16" t="s">
        <v>310</v>
      </c>
      <c r="B405" s="17" t="s">
        <v>311</v>
      </c>
      <c r="C405" s="18">
        <v>3480.4</v>
      </c>
      <c r="D405" s="18">
        <v>3480.3969999999999</v>
      </c>
      <c r="E405" s="19">
        <f t="shared" si="10"/>
        <v>0.99999913803011142</v>
      </c>
    </row>
    <row r="406" spans="1:5" ht="38.25" outlineLevel="1" x14ac:dyDescent="0.2">
      <c r="A406" s="16" t="s">
        <v>312</v>
      </c>
      <c r="B406" s="17" t="s">
        <v>313</v>
      </c>
      <c r="C406" s="18">
        <v>29568.845000000001</v>
      </c>
      <c r="D406" s="18">
        <v>29568.845000000001</v>
      </c>
      <c r="E406" s="19">
        <f t="shared" si="10"/>
        <v>1</v>
      </c>
    </row>
    <row r="407" spans="1:5" ht="25.5" outlineLevel="1" x14ac:dyDescent="0.2">
      <c r="A407" s="16" t="s">
        <v>314</v>
      </c>
      <c r="B407" s="17" t="s">
        <v>315</v>
      </c>
      <c r="C407" s="18">
        <v>8099.1379999999999</v>
      </c>
      <c r="D407" s="18">
        <v>8013.6459999999997</v>
      </c>
      <c r="E407" s="19">
        <f t="shared" si="10"/>
        <v>0.98944430876471046</v>
      </c>
    </row>
    <row r="408" spans="1:5" ht="25.5" outlineLevel="1" x14ac:dyDescent="0.2">
      <c r="A408" s="16" t="s">
        <v>37</v>
      </c>
      <c r="B408" s="17" t="s">
        <v>38</v>
      </c>
      <c r="C408" s="18">
        <v>3417.6129999999998</v>
      </c>
      <c r="D408" s="18">
        <v>3417.6129999999998</v>
      </c>
      <c r="E408" s="19">
        <f t="shared" si="10"/>
        <v>1</v>
      </c>
    </row>
    <row r="409" spans="1:5" x14ac:dyDescent="0.2">
      <c r="A409" s="51" t="s">
        <v>317</v>
      </c>
      <c r="B409" s="51"/>
      <c r="C409" s="20">
        <f>C411+C470</f>
        <v>375944.44099999999</v>
      </c>
      <c r="D409" s="20">
        <f>D411+D470</f>
        <v>371308.05499999993</v>
      </c>
      <c r="E409" s="13">
        <f t="shared" si="10"/>
        <v>0.98766736385922504</v>
      </c>
    </row>
    <row r="410" spans="1:5" x14ac:dyDescent="0.2">
      <c r="A410" s="10"/>
      <c r="B410" s="11" t="s">
        <v>662</v>
      </c>
      <c r="C410" s="34"/>
      <c r="D410" s="34"/>
      <c r="E410" s="15"/>
    </row>
    <row r="411" spans="1:5" x14ac:dyDescent="0.2">
      <c r="A411" s="10"/>
      <c r="B411" s="11" t="s">
        <v>663</v>
      </c>
      <c r="C411" s="34">
        <f>C412+C415+C419+C424+C434+C439+C447+C453+C456+C459+C462+C467</f>
        <v>326091.87599999999</v>
      </c>
      <c r="D411" s="34">
        <f>D412+D415+D419+D424+D434+D439+D447+D453+D456+D459+D462+D467</f>
        <v>322964.14199999993</v>
      </c>
      <c r="E411" s="15">
        <f t="shared" si="10"/>
        <v>0.99040842710230514</v>
      </c>
    </row>
    <row r="412" spans="1:5" x14ac:dyDescent="0.2">
      <c r="A412" s="10" t="s">
        <v>700</v>
      </c>
      <c r="B412" s="11" t="s">
        <v>701</v>
      </c>
      <c r="C412" s="34">
        <f>C413</f>
        <v>2707</v>
      </c>
      <c r="D412" s="34">
        <f>D413</f>
        <v>2533.721</v>
      </c>
      <c r="E412" s="15">
        <f t="shared" si="10"/>
        <v>0.93598854820834876</v>
      </c>
    </row>
    <row r="413" spans="1:5" s="33" customFormat="1" ht="25.5" collapsed="1" x14ac:dyDescent="0.2">
      <c r="A413" s="23" t="s">
        <v>702</v>
      </c>
      <c r="B413" s="26" t="s">
        <v>750</v>
      </c>
      <c r="C413" s="36">
        <f>SUM(C414)</f>
        <v>2707</v>
      </c>
      <c r="D413" s="36">
        <f>SUM(D414)</f>
        <v>2533.721</v>
      </c>
      <c r="E413" s="25">
        <f t="shared" si="10"/>
        <v>0.93598854820834876</v>
      </c>
    </row>
    <row r="414" spans="1:5" hidden="1" outlineLevel="1" x14ac:dyDescent="0.2">
      <c r="A414" s="16" t="s">
        <v>115</v>
      </c>
      <c r="B414" s="17" t="s">
        <v>116</v>
      </c>
      <c r="C414" s="18">
        <v>2707</v>
      </c>
      <c r="D414" s="18">
        <v>2533.721</v>
      </c>
      <c r="E414" s="19">
        <f t="shared" si="10"/>
        <v>0.93598854820834876</v>
      </c>
    </row>
    <row r="415" spans="1:5" s="29" customFormat="1" outlineLevel="1" x14ac:dyDescent="0.2">
      <c r="A415" s="12" t="s">
        <v>716</v>
      </c>
      <c r="B415" s="27" t="s">
        <v>717</v>
      </c>
      <c r="C415" s="28">
        <f>C416</f>
        <v>2754.7</v>
      </c>
      <c r="D415" s="28">
        <f>D416</f>
        <v>2754.6379999999999</v>
      </c>
      <c r="E415" s="15">
        <f t="shared" si="10"/>
        <v>0.99997749301194327</v>
      </c>
    </row>
    <row r="416" spans="1:5" s="33" customFormat="1" ht="25.5" outlineLevel="1" x14ac:dyDescent="0.2">
      <c r="A416" s="30" t="s">
        <v>718</v>
      </c>
      <c r="B416" s="31" t="s">
        <v>719</v>
      </c>
      <c r="C416" s="32">
        <f>SUM(C417:C418)</f>
        <v>2754.7</v>
      </c>
      <c r="D416" s="32">
        <f>SUM(D417:D418)</f>
        <v>2754.6379999999999</v>
      </c>
      <c r="E416" s="25">
        <f t="shared" si="10"/>
        <v>0.99997749301194327</v>
      </c>
    </row>
    <row r="417" spans="1:5" hidden="1" outlineLevel="1" x14ac:dyDescent="0.2">
      <c r="A417" s="16" t="s">
        <v>145</v>
      </c>
      <c r="B417" s="17" t="s">
        <v>146</v>
      </c>
      <c r="C417" s="18">
        <v>149.5</v>
      </c>
      <c r="D417" s="18">
        <v>149.5</v>
      </c>
      <c r="E417" s="19">
        <f t="shared" si="10"/>
        <v>1</v>
      </c>
    </row>
    <row r="418" spans="1:5" ht="51" hidden="1" outlineLevel="1" x14ac:dyDescent="0.2">
      <c r="A418" s="16" t="s">
        <v>261</v>
      </c>
      <c r="B418" s="17" t="s">
        <v>262</v>
      </c>
      <c r="C418" s="18">
        <v>2605.1999999999998</v>
      </c>
      <c r="D418" s="18">
        <v>2605.1379999999999</v>
      </c>
      <c r="E418" s="19">
        <f t="shared" si="10"/>
        <v>0.99997620144326738</v>
      </c>
    </row>
    <row r="419" spans="1:5" s="29" customFormat="1" ht="25.5" outlineLevel="1" x14ac:dyDescent="0.2">
      <c r="A419" s="12" t="s">
        <v>741</v>
      </c>
      <c r="B419" s="27" t="s">
        <v>742</v>
      </c>
      <c r="C419" s="28">
        <f>C420+C422</f>
        <v>3375.7379999999998</v>
      </c>
      <c r="D419" s="28">
        <f>D420+D422</f>
        <v>3063.5160000000001</v>
      </c>
      <c r="E419" s="15">
        <f t="shared" si="10"/>
        <v>0.90751000225728429</v>
      </c>
    </row>
    <row r="420" spans="1:5" s="33" customFormat="1" ht="24.75" customHeight="1" outlineLevel="1" x14ac:dyDescent="0.2">
      <c r="A420" s="30" t="s">
        <v>791</v>
      </c>
      <c r="B420" s="31" t="s">
        <v>792</v>
      </c>
      <c r="C420" s="32">
        <f>C421</f>
        <v>100</v>
      </c>
      <c r="D420" s="32">
        <f>D421</f>
        <v>99</v>
      </c>
      <c r="E420" s="25">
        <f t="shared" si="10"/>
        <v>0.99</v>
      </c>
    </row>
    <row r="421" spans="1:5" ht="25.5" hidden="1" outlineLevel="1" x14ac:dyDescent="0.2">
      <c r="A421" s="16" t="s">
        <v>318</v>
      </c>
      <c r="B421" s="17" t="s">
        <v>319</v>
      </c>
      <c r="C421" s="18">
        <v>100</v>
      </c>
      <c r="D421" s="18">
        <v>99</v>
      </c>
      <c r="E421" s="19">
        <f t="shared" si="10"/>
        <v>0.99</v>
      </c>
    </row>
    <row r="422" spans="1:5" s="33" customFormat="1" ht="36" customHeight="1" outlineLevel="1" x14ac:dyDescent="0.2">
      <c r="A422" s="30" t="s">
        <v>743</v>
      </c>
      <c r="B422" s="31" t="s">
        <v>744</v>
      </c>
      <c r="C422" s="32">
        <f>C423</f>
        <v>3275.7379999999998</v>
      </c>
      <c r="D422" s="32">
        <f>D423</f>
        <v>2964.5160000000001</v>
      </c>
      <c r="E422" s="25">
        <f t="shared" si="10"/>
        <v>0.90499179116278539</v>
      </c>
    </row>
    <row r="423" spans="1:5" hidden="1" outlineLevel="1" x14ac:dyDescent="0.2">
      <c r="A423" s="16" t="s">
        <v>263</v>
      </c>
      <c r="B423" s="17" t="s">
        <v>264</v>
      </c>
      <c r="C423" s="18">
        <v>3275.7379999999998</v>
      </c>
      <c r="D423" s="18">
        <v>2964.5160000000001</v>
      </c>
      <c r="E423" s="19">
        <f t="shared" si="10"/>
        <v>0.90499179116278539</v>
      </c>
    </row>
    <row r="424" spans="1:5" s="29" customFormat="1" ht="18" customHeight="1" outlineLevel="1" x14ac:dyDescent="0.2">
      <c r="A424" s="12" t="s">
        <v>751</v>
      </c>
      <c r="B424" s="27" t="s">
        <v>752</v>
      </c>
      <c r="C424" s="28">
        <f>C425+C427+C431</f>
        <v>12290.993999999999</v>
      </c>
      <c r="D424" s="28">
        <f>D425+D427+D431</f>
        <v>11594.244000000001</v>
      </c>
      <c r="E424" s="15">
        <f t="shared" si="10"/>
        <v>0.94331215197078455</v>
      </c>
    </row>
    <row r="425" spans="1:5" s="33" customFormat="1" ht="45" customHeight="1" outlineLevel="1" x14ac:dyDescent="0.2">
      <c r="A425" s="30" t="s">
        <v>753</v>
      </c>
      <c r="B425" s="31" t="s">
        <v>754</v>
      </c>
      <c r="C425" s="32">
        <f>C426</f>
        <v>15</v>
      </c>
      <c r="D425" s="32">
        <f>D426</f>
        <v>15</v>
      </c>
      <c r="E425" s="25">
        <f t="shared" si="10"/>
        <v>1</v>
      </c>
    </row>
    <row r="426" spans="1:5" ht="38.25" hidden="1" outlineLevel="1" x14ac:dyDescent="0.2">
      <c r="A426" s="16" t="s">
        <v>265</v>
      </c>
      <c r="B426" s="17" t="s">
        <v>266</v>
      </c>
      <c r="C426" s="18">
        <v>15</v>
      </c>
      <c r="D426" s="18">
        <v>15</v>
      </c>
      <c r="E426" s="19">
        <f t="shared" si="10"/>
        <v>1</v>
      </c>
    </row>
    <row r="427" spans="1:5" s="33" customFormat="1" ht="51" customHeight="1" outlineLevel="1" x14ac:dyDescent="0.2">
      <c r="A427" s="30" t="s">
        <v>755</v>
      </c>
      <c r="B427" s="31" t="s">
        <v>756</v>
      </c>
      <c r="C427" s="32">
        <f>SUM(C428:C430)</f>
        <v>5113.0789999999997</v>
      </c>
      <c r="D427" s="32">
        <f>SUM(D428:D430)</f>
        <v>5061.1289999999999</v>
      </c>
      <c r="E427" s="25">
        <f t="shared" si="10"/>
        <v>0.98983978147022567</v>
      </c>
    </row>
    <row r="428" spans="1:5" ht="25.5" hidden="1" outlineLevel="1" x14ac:dyDescent="0.2">
      <c r="A428" s="16" t="s">
        <v>267</v>
      </c>
      <c r="B428" s="17" t="s">
        <v>268</v>
      </c>
      <c r="C428" s="18">
        <v>637.1</v>
      </c>
      <c r="D428" s="18">
        <v>585.15</v>
      </c>
      <c r="E428" s="19">
        <f t="shared" si="10"/>
        <v>0.91845864071574312</v>
      </c>
    </row>
    <row r="429" spans="1:5" ht="25.5" hidden="1" outlineLevel="1" x14ac:dyDescent="0.2">
      <c r="A429" s="16" t="s">
        <v>269</v>
      </c>
      <c r="B429" s="17" t="s">
        <v>270</v>
      </c>
      <c r="C429" s="18">
        <v>3954.4789999999998</v>
      </c>
      <c r="D429" s="18">
        <v>3954.4789999999998</v>
      </c>
      <c r="E429" s="19">
        <f t="shared" si="10"/>
        <v>1</v>
      </c>
    </row>
    <row r="430" spans="1:5" ht="38.25" hidden="1" outlineLevel="1" x14ac:dyDescent="0.2">
      <c r="A430" s="16" t="s">
        <v>271</v>
      </c>
      <c r="B430" s="17" t="s">
        <v>272</v>
      </c>
      <c r="C430" s="18">
        <v>521.5</v>
      </c>
      <c r="D430" s="18">
        <v>521.5</v>
      </c>
      <c r="E430" s="19">
        <f t="shared" si="10"/>
        <v>1</v>
      </c>
    </row>
    <row r="431" spans="1:5" s="33" customFormat="1" ht="36" customHeight="1" outlineLevel="1" x14ac:dyDescent="0.2">
      <c r="A431" s="30" t="s">
        <v>757</v>
      </c>
      <c r="B431" s="31" t="s">
        <v>758</v>
      </c>
      <c r="C431" s="32">
        <f>SUM(C432:C433)</f>
        <v>7162.915</v>
      </c>
      <c r="D431" s="32">
        <f>SUM(D432:D433)</f>
        <v>6518.1150000000007</v>
      </c>
      <c r="E431" s="25">
        <f t="shared" si="10"/>
        <v>0.90998078296336071</v>
      </c>
    </row>
    <row r="432" spans="1:5" ht="25.5" hidden="1" outlineLevel="1" x14ac:dyDescent="0.2">
      <c r="A432" s="16" t="s">
        <v>273</v>
      </c>
      <c r="B432" s="17" t="s">
        <v>274</v>
      </c>
      <c r="C432" s="18">
        <v>6829.6149999999998</v>
      </c>
      <c r="D432" s="18">
        <v>6255.5690000000004</v>
      </c>
      <c r="E432" s="19">
        <f t="shared" si="10"/>
        <v>0.91594753144943031</v>
      </c>
    </row>
    <row r="433" spans="1:5" ht="25.5" hidden="1" outlineLevel="1" x14ac:dyDescent="0.2">
      <c r="A433" s="16" t="s">
        <v>275</v>
      </c>
      <c r="B433" s="17" t="s">
        <v>276</v>
      </c>
      <c r="C433" s="18">
        <v>333.3</v>
      </c>
      <c r="D433" s="18">
        <v>262.54599999999999</v>
      </c>
      <c r="E433" s="19">
        <f t="shared" si="10"/>
        <v>0.78771677167716769</v>
      </c>
    </row>
    <row r="434" spans="1:5" s="29" customFormat="1" ht="25.5" customHeight="1" outlineLevel="1" x14ac:dyDescent="0.2">
      <c r="A434" s="12" t="s">
        <v>759</v>
      </c>
      <c r="B434" s="27" t="s">
        <v>760</v>
      </c>
      <c r="C434" s="28">
        <f>C435+C437</f>
        <v>929.33899999999994</v>
      </c>
      <c r="D434" s="28">
        <f>D435+D437</f>
        <v>928.93899999999996</v>
      </c>
      <c r="E434" s="15">
        <f t="shared" si="10"/>
        <v>0.99956958655560568</v>
      </c>
    </row>
    <row r="435" spans="1:5" s="33" customFormat="1" ht="30.75" customHeight="1" outlineLevel="1" x14ac:dyDescent="0.2">
      <c r="A435" s="30" t="s">
        <v>761</v>
      </c>
      <c r="B435" s="31" t="s">
        <v>762</v>
      </c>
      <c r="C435" s="32">
        <f>C436</f>
        <v>631.99199999999996</v>
      </c>
      <c r="D435" s="32">
        <f>D436</f>
        <v>631.99199999999996</v>
      </c>
      <c r="E435" s="25">
        <f t="shared" si="10"/>
        <v>1</v>
      </c>
    </row>
    <row r="436" spans="1:5" ht="38.25" hidden="1" outlineLevel="1" x14ac:dyDescent="0.2">
      <c r="A436" s="16" t="s">
        <v>277</v>
      </c>
      <c r="B436" s="17" t="s">
        <v>278</v>
      </c>
      <c r="C436" s="18">
        <v>631.99199999999996</v>
      </c>
      <c r="D436" s="18">
        <v>631.99199999999996</v>
      </c>
      <c r="E436" s="19">
        <f t="shared" si="10"/>
        <v>1</v>
      </c>
    </row>
    <row r="437" spans="1:5" s="33" customFormat="1" ht="36.75" customHeight="1" outlineLevel="1" x14ac:dyDescent="0.2">
      <c r="A437" s="30" t="s">
        <v>763</v>
      </c>
      <c r="B437" s="31" t="s">
        <v>764</v>
      </c>
      <c r="C437" s="32">
        <f>C438</f>
        <v>297.34699999999998</v>
      </c>
      <c r="D437" s="32">
        <f>D438</f>
        <v>296.947</v>
      </c>
      <c r="E437" s="25">
        <f t="shared" si="10"/>
        <v>0.99865477035248384</v>
      </c>
    </row>
    <row r="438" spans="1:5" ht="25.5" hidden="1" outlineLevel="1" x14ac:dyDescent="0.2">
      <c r="A438" s="16" t="s">
        <v>279</v>
      </c>
      <c r="B438" s="17" t="s">
        <v>280</v>
      </c>
      <c r="C438" s="18">
        <v>297.34699999999998</v>
      </c>
      <c r="D438" s="18">
        <v>296.947</v>
      </c>
      <c r="E438" s="19">
        <f t="shared" si="10"/>
        <v>0.99865477035248384</v>
      </c>
    </row>
    <row r="439" spans="1:5" s="29" customFormat="1" ht="32.25" customHeight="1" outlineLevel="1" x14ac:dyDescent="0.2">
      <c r="A439" s="12" t="s">
        <v>765</v>
      </c>
      <c r="B439" s="27" t="s">
        <v>766</v>
      </c>
      <c r="C439" s="28">
        <f>C440+C445</f>
        <v>244744.55499999999</v>
      </c>
      <c r="D439" s="28">
        <f>D440+D445</f>
        <v>244427.26099999997</v>
      </c>
      <c r="E439" s="15">
        <f t="shared" si="10"/>
        <v>0.99870357074951055</v>
      </c>
    </row>
    <row r="440" spans="1:5" s="33" customFormat="1" ht="35.25" customHeight="1" outlineLevel="1" x14ac:dyDescent="0.2">
      <c r="A440" s="30" t="s">
        <v>767</v>
      </c>
      <c r="B440" s="31" t="s">
        <v>768</v>
      </c>
      <c r="C440" s="32">
        <f>SUM(C441:C444)</f>
        <v>230596.413</v>
      </c>
      <c r="D440" s="32">
        <f>SUM(D441:D444)</f>
        <v>230340.30999999997</v>
      </c>
      <c r="E440" s="25">
        <f t="shared" si="10"/>
        <v>0.99888938862201626</v>
      </c>
    </row>
    <row r="441" spans="1:5" hidden="1" outlineLevel="1" x14ac:dyDescent="0.2">
      <c r="A441" s="16" t="s">
        <v>281</v>
      </c>
      <c r="B441" s="17" t="s">
        <v>282</v>
      </c>
      <c r="C441" s="18">
        <v>227184.34700000001</v>
      </c>
      <c r="D441" s="18">
        <v>226985.851</v>
      </c>
      <c r="E441" s="19">
        <f t="shared" si="10"/>
        <v>0.9991262778328649</v>
      </c>
    </row>
    <row r="442" spans="1:5" hidden="1" outlineLevel="1" x14ac:dyDescent="0.2">
      <c r="A442" s="16" t="s">
        <v>283</v>
      </c>
      <c r="B442" s="17" t="s">
        <v>284</v>
      </c>
      <c r="C442" s="18">
        <v>3033.2660000000001</v>
      </c>
      <c r="D442" s="18">
        <v>3033.2640000000001</v>
      </c>
      <c r="E442" s="19">
        <f t="shared" si="10"/>
        <v>0.99999934064470442</v>
      </c>
    </row>
    <row r="443" spans="1:5" ht="25.5" hidden="1" outlineLevel="1" x14ac:dyDescent="0.2">
      <c r="A443" s="16" t="s">
        <v>285</v>
      </c>
      <c r="B443" s="17" t="s">
        <v>286</v>
      </c>
      <c r="C443" s="18">
        <v>365.3</v>
      </c>
      <c r="D443" s="18">
        <v>307.77</v>
      </c>
      <c r="E443" s="19">
        <f t="shared" si="10"/>
        <v>0.84251300301122356</v>
      </c>
    </row>
    <row r="444" spans="1:5" hidden="1" outlineLevel="1" x14ac:dyDescent="0.2">
      <c r="A444" s="16" t="s">
        <v>287</v>
      </c>
      <c r="B444" s="17" t="s">
        <v>288</v>
      </c>
      <c r="C444" s="18">
        <v>13.5</v>
      </c>
      <c r="D444" s="18">
        <v>13.425000000000001</v>
      </c>
      <c r="E444" s="19">
        <f t="shared" si="10"/>
        <v>0.99444444444444446</v>
      </c>
    </row>
    <row r="445" spans="1:5" s="33" customFormat="1" ht="22.5" customHeight="1" outlineLevel="1" x14ac:dyDescent="0.2">
      <c r="A445" s="30" t="s">
        <v>769</v>
      </c>
      <c r="B445" s="31" t="s">
        <v>770</v>
      </c>
      <c r="C445" s="32">
        <f>SUM(C446)</f>
        <v>14148.142</v>
      </c>
      <c r="D445" s="32">
        <f>SUM(D446)</f>
        <v>14086.950999999999</v>
      </c>
      <c r="E445" s="25">
        <f t="shared" si="10"/>
        <v>0.99567497979593356</v>
      </c>
    </row>
    <row r="446" spans="1:5" ht="38.25" hidden="1" outlineLevel="1" x14ac:dyDescent="0.2">
      <c r="A446" s="16" t="s">
        <v>289</v>
      </c>
      <c r="B446" s="17" t="s">
        <v>22</v>
      </c>
      <c r="C446" s="18">
        <v>14148.142</v>
      </c>
      <c r="D446" s="18">
        <v>14086.950999999999</v>
      </c>
      <c r="E446" s="19">
        <f t="shared" si="10"/>
        <v>0.99567497979593356</v>
      </c>
    </row>
    <row r="447" spans="1:5" s="29" customFormat="1" ht="45.75" customHeight="1" outlineLevel="1" x14ac:dyDescent="0.2">
      <c r="A447" s="12" t="s">
        <v>771</v>
      </c>
      <c r="B447" s="27" t="s">
        <v>772</v>
      </c>
      <c r="C447" s="28">
        <f>C448</f>
        <v>37483.019</v>
      </c>
      <c r="D447" s="28">
        <f>D448</f>
        <v>37059.736000000004</v>
      </c>
      <c r="E447" s="15">
        <f t="shared" si="10"/>
        <v>0.98870733971561908</v>
      </c>
    </row>
    <row r="448" spans="1:5" s="33" customFormat="1" ht="25.5" outlineLevel="1" x14ac:dyDescent="0.2">
      <c r="A448" s="30" t="s">
        <v>773</v>
      </c>
      <c r="B448" s="31" t="s">
        <v>774</v>
      </c>
      <c r="C448" s="32">
        <f>SUM(C449:C452)</f>
        <v>37483.019</v>
      </c>
      <c r="D448" s="32">
        <f>SUM(D449:D452)</f>
        <v>37059.736000000004</v>
      </c>
      <c r="E448" s="25">
        <f t="shared" si="10"/>
        <v>0.98870733971561908</v>
      </c>
    </row>
    <row r="449" spans="1:5" hidden="1" outlineLevel="1" x14ac:dyDescent="0.2">
      <c r="A449" s="16" t="s">
        <v>290</v>
      </c>
      <c r="B449" s="17" t="s">
        <v>291</v>
      </c>
      <c r="C449" s="18">
        <v>21615.224999999999</v>
      </c>
      <c r="D449" s="18">
        <v>21400.575000000001</v>
      </c>
      <c r="E449" s="19">
        <f t="shared" si="10"/>
        <v>0.9900694996235293</v>
      </c>
    </row>
    <row r="450" spans="1:5" hidden="1" outlineLevel="1" x14ac:dyDescent="0.2">
      <c r="A450" s="16" t="s">
        <v>292</v>
      </c>
      <c r="B450" s="17" t="s">
        <v>293</v>
      </c>
      <c r="C450" s="18">
        <v>6636.8</v>
      </c>
      <c r="D450" s="18">
        <v>6535.799</v>
      </c>
      <c r="E450" s="19">
        <f t="shared" si="10"/>
        <v>0.98478167189006749</v>
      </c>
    </row>
    <row r="451" spans="1:5" hidden="1" outlineLevel="1" x14ac:dyDescent="0.2">
      <c r="A451" s="16" t="s">
        <v>294</v>
      </c>
      <c r="B451" s="17" t="s">
        <v>295</v>
      </c>
      <c r="C451" s="18">
        <v>8846.9609999999993</v>
      </c>
      <c r="D451" s="18">
        <v>8739.3289999999997</v>
      </c>
      <c r="E451" s="19">
        <f t="shared" si="10"/>
        <v>0.98783401441466745</v>
      </c>
    </row>
    <row r="452" spans="1:5" ht="25.5" hidden="1" outlineLevel="1" x14ac:dyDescent="0.2">
      <c r="A452" s="16" t="s">
        <v>296</v>
      </c>
      <c r="B452" s="17" t="s">
        <v>297</v>
      </c>
      <c r="C452" s="18">
        <v>384.03300000000002</v>
      </c>
      <c r="D452" s="18">
        <v>384.03300000000002</v>
      </c>
      <c r="E452" s="19">
        <f t="shared" ref="E452:E470" si="11">D452/C452</f>
        <v>1</v>
      </c>
    </row>
    <row r="453" spans="1:5" s="29" customFormat="1" ht="45.75" customHeight="1" outlineLevel="1" x14ac:dyDescent="0.2">
      <c r="A453" s="12" t="s">
        <v>775</v>
      </c>
      <c r="B453" s="27" t="s">
        <v>776</v>
      </c>
      <c r="C453" s="28">
        <f>C454</f>
        <v>4515.9089999999997</v>
      </c>
      <c r="D453" s="28">
        <f>D454</f>
        <v>4461.6450000000004</v>
      </c>
      <c r="E453" s="15">
        <f t="shared" si="11"/>
        <v>0.9879838145542793</v>
      </c>
    </row>
    <row r="454" spans="1:5" s="33" customFormat="1" ht="32.25" customHeight="1" outlineLevel="1" x14ac:dyDescent="0.2">
      <c r="A454" s="30" t="s">
        <v>777</v>
      </c>
      <c r="B454" s="31" t="s">
        <v>778</v>
      </c>
      <c r="C454" s="32">
        <f>SUM(C455)</f>
        <v>4515.9089999999997</v>
      </c>
      <c r="D454" s="32">
        <f>SUM(D455)</f>
        <v>4461.6450000000004</v>
      </c>
      <c r="E454" s="25">
        <f t="shared" si="11"/>
        <v>0.9879838145542793</v>
      </c>
    </row>
    <row r="455" spans="1:5" ht="51" hidden="1" outlineLevel="1" x14ac:dyDescent="0.2">
      <c r="A455" s="16" t="s">
        <v>298</v>
      </c>
      <c r="B455" s="17" t="s">
        <v>299</v>
      </c>
      <c r="C455" s="18">
        <v>4515.9089999999997</v>
      </c>
      <c r="D455" s="18">
        <v>4461.6450000000004</v>
      </c>
      <c r="E455" s="19">
        <f t="shared" si="11"/>
        <v>0.9879838145542793</v>
      </c>
    </row>
    <row r="456" spans="1:5" s="29" customFormat="1" ht="25.5" outlineLevel="1" x14ac:dyDescent="0.2">
      <c r="A456" s="12" t="s">
        <v>724</v>
      </c>
      <c r="B456" s="27" t="s">
        <v>725</v>
      </c>
      <c r="C456" s="28">
        <f>C457</f>
        <v>512</v>
      </c>
      <c r="D456" s="28">
        <f>D457</f>
        <v>485</v>
      </c>
      <c r="E456" s="15">
        <f t="shared" si="11"/>
        <v>0.947265625</v>
      </c>
    </row>
    <row r="457" spans="1:5" s="33" customFormat="1" ht="45.75" customHeight="1" outlineLevel="1" x14ac:dyDescent="0.2">
      <c r="A457" s="30" t="s">
        <v>726</v>
      </c>
      <c r="B457" s="31" t="s">
        <v>748</v>
      </c>
      <c r="C457" s="32">
        <f>SUM(C458)</f>
        <v>512</v>
      </c>
      <c r="D457" s="32">
        <f>SUM(D458)</f>
        <v>485</v>
      </c>
      <c r="E457" s="25">
        <f t="shared" si="11"/>
        <v>0.947265625</v>
      </c>
    </row>
    <row r="458" spans="1:5" ht="25.5" hidden="1" outlineLevel="1" x14ac:dyDescent="0.2">
      <c r="A458" s="16" t="s">
        <v>152</v>
      </c>
      <c r="B458" s="17" t="s">
        <v>153</v>
      </c>
      <c r="C458" s="18">
        <v>512</v>
      </c>
      <c r="D458" s="18">
        <v>485</v>
      </c>
      <c r="E458" s="19">
        <f t="shared" si="11"/>
        <v>0.947265625</v>
      </c>
    </row>
    <row r="459" spans="1:5" s="29" customFormat="1" ht="48" customHeight="1" outlineLevel="1" x14ac:dyDescent="0.2">
      <c r="A459" s="12" t="s">
        <v>696</v>
      </c>
      <c r="B459" s="27" t="s">
        <v>697</v>
      </c>
      <c r="C459" s="28">
        <f>C460</f>
        <v>306.42200000000003</v>
      </c>
      <c r="D459" s="28">
        <f>D460</f>
        <v>304.93</v>
      </c>
      <c r="E459" s="15">
        <f t="shared" si="11"/>
        <v>0.9951308979120298</v>
      </c>
    </row>
    <row r="460" spans="1:5" s="33" customFormat="1" ht="36" customHeight="1" outlineLevel="1" x14ac:dyDescent="0.2">
      <c r="A460" s="30" t="s">
        <v>780</v>
      </c>
      <c r="B460" s="31" t="s">
        <v>781</v>
      </c>
      <c r="C460" s="32">
        <f>C461</f>
        <v>306.42200000000003</v>
      </c>
      <c r="D460" s="32">
        <f>D461</f>
        <v>304.93</v>
      </c>
      <c r="E460" s="25">
        <f t="shared" si="11"/>
        <v>0.9951308979120298</v>
      </c>
    </row>
    <row r="461" spans="1:5" ht="25.5" hidden="1" outlineLevel="1" x14ac:dyDescent="0.2">
      <c r="A461" s="16" t="s">
        <v>300</v>
      </c>
      <c r="B461" s="17" t="s">
        <v>301</v>
      </c>
      <c r="C461" s="18">
        <v>306.42200000000003</v>
      </c>
      <c r="D461" s="18">
        <v>304.93</v>
      </c>
      <c r="E461" s="19">
        <f t="shared" si="11"/>
        <v>0.9951308979120298</v>
      </c>
    </row>
    <row r="462" spans="1:5" s="29" customFormat="1" ht="31.5" customHeight="1" outlineLevel="1" x14ac:dyDescent="0.2">
      <c r="A462" s="12" t="s">
        <v>782</v>
      </c>
      <c r="B462" s="27" t="s">
        <v>790</v>
      </c>
      <c r="C462" s="28">
        <f>C463+C465</f>
        <v>15138.7</v>
      </c>
      <c r="D462" s="28">
        <f>D463+D465</f>
        <v>14037.021000000001</v>
      </c>
      <c r="E462" s="15">
        <f t="shared" si="11"/>
        <v>0.92722763513379614</v>
      </c>
    </row>
    <row r="463" spans="1:5" s="33" customFormat="1" ht="36" customHeight="1" outlineLevel="1" x14ac:dyDescent="0.2">
      <c r="A463" s="30" t="s">
        <v>784</v>
      </c>
      <c r="B463" s="31" t="s">
        <v>785</v>
      </c>
      <c r="C463" s="32">
        <f>C464</f>
        <v>3138.7</v>
      </c>
      <c r="D463" s="32">
        <f>D464</f>
        <v>3138.7</v>
      </c>
      <c r="E463" s="25">
        <f t="shared" si="11"/>
        <v>1</v>
      </c>
    </row>
    <row r="464" spans="1:5" ht="25.5" hidden="1" outlineLevel="1" x14ac:dyDescent="0.2">
      <c r="A464" s="16" t="s">
        <v>302</v>
      </c>
      <c r="B464" s="17" t="s">
        <v>303</v>
      </c>
      <c r="C464" s="18">
        <v>3138.7</v>
      </c>
      <c r="D464" s="18">
        <v>3138.7</v>
      </c>
      <c r="E464" s="19">
        <f t="shared" si="11"/>
        <v>1</v>
      </c>
    </row>
    <row r="465" spans="1:5" s="33" customFormat="1" ht="33.75" customHeight="1" outlineLevel="1" x14ac:dyDescent="0.2">
      <c r="A465" s="30" t="s">
        <v>786</v>
      </c>
      <c r="B465" s="31" t="s">
        <v>787</v>
      </c>
      <c r="C465" s="32">
        <f>C466</f>
        <v>12000</v>
      </c>
      <c r="D465" s="32">
        <f>D466</f>
        <v>10898.321</v>
      </c>
      <c r="E465" s="25">
        <f t="shared" si="11"/>
        <v>0.90819341666666664</v>
      </c>
    </row>
    <row r="466" spans="1:5" ht="51" hidden="1" outlineLevel="1" x14ac:dyDescent="0.2">
      <c r="A466" s="16" t="s">
        <v>304</v>
      </c>
      <c r="B466" s="17" t="s">
        <v>305</v>
      </c>
      <c r="C466" s="18">
        <v>12000</v>
      </c>
      <c r="D466" s="18">
        <v>10898.321</v>
      </c>
      <c r="E466" s="19">
        <f t="shared" si="11"/>
        <v>0.90819341666666664</v>
      </c>
    </row>
    <row r="467" spans="1:5" s="29" customFormat="1" ht="30.75" customHeight="1" outlineLevel="1" x14ac:dyDescent="0.2">
      <c r="A467" s="12" t="s">
        <v>686</v>
      </c>
      <c r="B467" s="27" t="s">
        <v>789</v>
      </c>
      <c r="C467" s="28">
        <f>C468</f>
        <v>1333.5</v>
      </c>
      <c r="D467" s="28">
        <f>D468</f>
        <v>1313.491</v>
      </c>
      <c r="E467" s="15">
        <f t="shared" si="11"/>
        <v>0.98499512560929881</v>
      </c>
    </row>
    <row r="468" spans="1:5" s="33" customFormat="1" ht="29.25" customHeight="1" outlineLevel="1" x14ac:dyDescent="0.2">
      <c r="A468" s="30" t="s">
        <v>688</v>
      </c>
      <c r="B468" s="31" t="s">
        <v>689</v>
      </c>
      <c r="C468" s="32">
        <f>C469</f>
        <v>1333.5</v>
      </c>
      <c r="D468" s="32">
        <f>D469</f>
        <v>1313.491</v>
      </c>
      <c r="E468" s="25">
        <f t="shared" si="11"/>
        <v>0.98499512560929881</v>
      </c>
    </row>
    <row r="469" spans="1:5" hidden="1" outlineLevel="1" x14ac:dyDescent="0.2">
      <c r="A469" s="16" t="s">
        <v>69</v>
      </c>
      <c r="B469" s="17" t="s">
        <v>70</v>
      </c>
      <c r="C469" s="18">
        <v>1333.5</v>
      </c>
      <c r="D469" s="18">
        <v>1313.491</v>
      </c>
      <c r="E469" s="19">
        <f t="shared" si="11"/>
        <v>0.98499512560929881</v>
      </c>
    </row>
    <row r="470" spans="1:5" s="29" customFormat="1" ht="19.5" customHeight="1" outlineLevel="1" x14ac:dyDescent="0.2">
      <c r="A470" s="12"/>
      <c r="B470" s="27" t="s">
        <v>677</v>
      </c>
      <c r="C470" s="28">
        <f>SUM(C471:C476)</f>
        <v>49852.565000000002</v>
      </c>
      <c r="D470" s="28">
        <f>SUM(D471:D476)</f>
        <v>48343.913</v>
      </c>
      <c r="E470" s="15">
        <f t="shared" si="11"/>
        <v>0.96973772563156979</v>
      </c>
    </row>
    <row r="471" spans="1:5" ht="25.5" outlineLevel="1" x14ac:dyDescent="0.2">
      <c r="A471" s="16" t="s">
        <v>25</v>
      </c>
      <c r="B471" s="17" t="s">
        <v>26</v>
      </c>
      <c r="C471" s="18">
        <v>12320.4</v>
      </c>
      <c r="D471" s="18">
        <v>11320.161</v>
      </c>
      <c r="E471" s="19">
        <f t="shared" ref="E471:E577" si="12">D471/C471</f>
        <v>0.91881440537644887</v>
      </c>
    </row>
    <row r="472" spans="1:5" ht="38.25" outlineLevel="1" x14ac:dyDescent="0.2">
      <c r="A472" s="16" t="s">
        <v>308</v>
      </c>
      <c r="B472" s="17" t="s">
        <v>309</v>
      </c>
      <c r="C472" s="18">
        <v>60.9</v>
      </c>
      <c r="D472" s="18">
        <v>60.9</v>
      </c>
      <c r="E472" s="19">
        <f t="shared" si="12"/>
        <v>1</v>
      </c>
    </row>
    <row r="473" spans="1:5" ht="25.5" outlineLevel="1" x14ac:dyDescent="0.2">
      <c r="A473" s="16" t="s">
        <v>310</v>
      </c>
      <c r="B473" s="17" t="s">
        <v>311</v>
      </c>
      <c r="C473" s="18">
        <v>3877.6</v>
      </c>
      <c r="D473" s="18">
        <v>3414.6280000000002</v>
      </c>
      <c r="E473" s="19">
        <f t="shared" si="12"/>
        <v>0.88060346606148143</v>
      </c>
    </row>
    <row r="474" spans="1:5" ht="38.25" outlineLevel="1" x14ac:dyDescent="0.2">
      <c r="A474" s="16" t="s">
        <v>312</v>
      </c>
      <c r="B474" s="17" t="s">
        <v>313</v>
      </c>
      <c r="C474" s="18">
        <v>29622.9</v>
      </c>
      <c r="D474" s="18">
        <v>29602.579000000002</v>
      </c>
      <c r="E474" s="19">
        <f t="shared" si="12"/>
        <v>0.9993140104446222</v>
      </c>
    </row>
    <row r="475" spans="1:5" ht="25.5" outlineLevel="1" x14ac:dyDescent="0.2">
      <c r="A475" s="16" t="s">
        <v>314</v>
      </c>
      <c r="B475" s="17" t="s">
        <v>315</v>
      </c>
      <c r="C475" s="18">
        <v>3648</v>
      </c>
      <c r="D475" s="18">
        <v>3622.88</v>
      </c>
      <c r="E475" s="19">
        <f t="shared" si="12"/>
        <v>0.99311403508771934</v>
      </c>
    </row>
    <row r="476" spans="1:5" outlineLevel="1" x14ac:dyDescent="0.2">
      <c r="A476" s="16" t="s">
        <v>41</v>
      </c>
      <c r="B476" s="17" t="s">
        <v>42</v>
      </c>
      <c r="C476" s="18">
        <v>322.76499999999999</v>
      </c>
      <c r="D476" s="18">
        <v>322.76499999999999</v>
      </c>
      <c r="E476" s="19">
        <f t="shared" si="12"/>
        <v>1</v>
      </c>
    </row>
    <row r="477" spans="1:5" x14ac:dyDescent="0.2">
      <c r="A477" s="51" t="s">
        <v>793</v>
      </c>
      <c r="B477" s="51"/>
      <c r="C477" s="20">
        <f>C479+C537</f>
        <v>274862.74199999997</v>
      </c>
      <c r="D477" s="20">
        <f>D479+D537</f>
        <v>274099.16799999995</v>
      </c>
      <c r="E477" s="13">
        <f t="shared" si="12"/>
        <v>0.99722198070773804</v>
      </c>
    </row>
    <row r="478" spans="1:5" x14ac:dyDescent="0.2">
      <c r="A478" s="10"/>
      <c r="B478" s="11" t="s">
        <v>662</v>
      </c>
      <c r="C478" s="34"/>
      <c r="D478" s="34"/>
      <c r="E478" s="15"/>
    </row>
    <row r="479" spans="1:5" x14ac:dyDescent="0.2">
      <c r="A479" s="10"/>
      <c r="B479" s="11" t="s">
        <v>663</v>
      </c>
      <c r="C479" s="34">
        <f>C480+C483+C487+C490+C500+C503+C511+C517+C520+C523+C526+C531+C534</f>
        <v>233987.932</v>
      </c>
      <c r="D479" s="34">
        <f>D480+D483+D487+D490+D500+D503+D511+D517+D520+D523+D526+D531+D534</f>
        <v>233282.96399999998</v>
      </c>
      <c r="E479" s="15">
        <f t="shared" si="12"/>
        <v>0.9969871608592189</v>
      </c>
    </row>
    <row r="480" spans="1:5" x14ac:dyDescent="0.2">
      <c r="A480" s="10" t="s">
        <v>700</v>
      </c>
      <c r="B480" s="11" t="s">
        <v>701</v>
      </c>
      <c r="C480" s="34">
        <f>C481</f>
        <v>2406.6799999999998</v>
      </c>
      <c r="D480" s="34">
        <f>D481</f>
        <v>2406.3220000000001</v>
      </c>
      <c r="E480" s="15">
        <f t="shared" si="12"/>
        <v>0.99985124736151054</v>
      </c>
    </row>
    <row r="481" spans="1:5" s="33" customFormat="1" ht="25.5" collapsed="1" x14ac:dyDescent="0.2">
      <c r="A481" s="23" t="s">
        <v>702</v>
      </c>
      <c r="B481" s="26" t="s">
        <v>750</v>
      </c>
      <c r="C481" s="36">
        <f>C482</f>
        <v>2406.6799999999998</v>
      </c>
      <c r="D481" s="36">
        <f>D482</f>
        <v>2406.3220000000001</v>
      </c>
      <c r="E481" s="25">
        <f t="shared" si="12"/>
        <v>0.99985124736151054</v>
      </c>
    </row>
    <row r="482" spans="1:5" hidden="1" outlineLevel="1" x14ac:dyDescent="0.2">
      <c r="A482" s="16" t="s">
        <v>115</v>
      </c>
      <c r="B482" s="17" t="s">
        <v>116</v>
      </c>
      <c r="C482" s="18">
        <v>2406.6799999999998</v>
      </c>
      <c r="D482" s="18">
        <v>2406.3220000000001</v>
      </c>
      <c r="E482" s="19">
        <f t="shared" si="12"/>
        <v>0.99985124736151054</v>
      </c>
    </row>
    <row r="483" spans="1:5" s="29" customFormat="1" outlineLevel="1" x14ac:dyDescent="0.2">
      <c r="A483" s="12" t="s">
        <v>716</v>
      </c>
      <c r="B483" s="27" t="s">
        <v>717</v>
      </c>
      <c r="C483" s="28">
        <f>C484</f>
        <v>2304.4</v>
      </c>
      <c r="D483" s="28">
        <f>D484</f>
        <v>2304.4</v>
      </c>
      <c r="E483" s="15">
        <f t="shared" si="12"/>
        <v>1</v>
      </c>
    </row>
    <row r="484" spans="1:5" s="33" customFormat="1" ht="25.5" outlineLevel="1" x14ac:dyDescent="0.2">
      <c r="A484" s="30" t="s">
        <v>718</v>
      </c>
      <c r="B484" s="31" t="s">
        <v>719</v>
      </c>
      <c r="C484" s="32">
        <f>SUM(C485:C486)</f>
        <v>2304.4</v>
      </c>
      <c r="D484" s="32">
        <f>SUM(D485:D486)</f>
        <v>2304.4</v>
      </c>
      <c r="E484" s="25">
        <f t="shared" si="12"/>
        <v>1</v>
      </c>
    </row>
    <row r="485" spans="1:5" hidden="1" outlineLevel="1" x14ac:dyDescent="0.2">
      <c r="A485" s="16" t="s">
        <v>145</v>
      </c>
      <c r="B485" s="17" t="s">
        <v>146</v>
      </c>
      <c r="C485" s="18">
        <v>149.5</v>
      </c>
      <c r="D485" s="18">
        <v>149.5</v>
      </c>
      <c r="E485" s="19">
        <f t="shared" si="12"/>
        <v>1</v>
      </c>
    </row>
    <row r="486" spans="1:5" ht="51" hidden="1" outlineLevel="1" x14ac:dyDescent="0.2">
      <c r="A486" s="16" t="s">
        <v>261</v>
      </c>
      <c r="B486" s="17" t="s">
        <v>262</v>
      </c>
      <c r="C486" s="18">
        <v>2154.9</v>
      </c>
      <c r="D486" s="18">
        <v>2154.9</v>
      </c>
      <c r="E486" s="19">
        <f t="shared" si="12"/>
        <v>1</v>
      </c>
    </row>
    <row r="487" spans="1:5" s="29" customFormat="1" ht="30.75" customHeight="1" outlineLevel="1" x14ac:dyDescent="0.2">
      <c r="A487" s="12" t="s">
        <v>741</v>
      </c>
      <c r="B487" s="27" t="s">
        <v>742</v>
      </c>
      <c r="C487" s="28">
        <f>C488</f>
        <v>3014.7</v>
      </c>
      <c r="D487" s="28">
        <f>D488</f>
        <v>2984.1729999999998</v>
      </c>
      <c r="E487" s="15">
        <f t="shared" si="12"/>
        <v>0.9898739509735629</v>
      </c>
    </row>
    <row r="488" spans="1:5" s="33" customFormat="1" ht="33" customHeight="1" outlineLevel="1" x14ac:dyDescent="0.2">
      <c r="A488" s="30" t="s">
        <v>743</v>
      </c>
      <c r="B488" s="31" t="s">
        <v>744</v>
      </c>
      <c r="C488" s="32">
        <f>C489</f>
        <v>3014.7</v>
      </c>
      <c r="D488" s="32">
        <f>D489</f>
        <v>2984.1729999999998</v>
      </c>
      <c r="E488" s="25">
        <f t="shared" si="12"/>
        <v>0.9898739509735629</v>
      </c>
    </row>
    <row r="489" spans="1:5" ht="17.25" hidden="1" customHeight="1" outlineLevel="1" x14ac:dyDescent="0.2">
      <c r="A489" s="16" t="s">
        <v>263</v>
      </c>
      <c r="B489" s="17" t="s">
        <v>264</v>
      </c>
      <c r="C489" s="18">
        <v>3014.7</v>
      </c>
      <c r="D489" s="18">
        <v>2984.1729999999998</v>
      </c>
      <c r="E489" s="19">
        <f t="shared" si="12"/>
        <v>0.9898739509735629</v>
      </c>
    </row>
    <row r="490" spans="1:5" s="29" customFormat="1" ht="20.25" customHeight="1" outlineLevel="1" x14ac:dyDescent="0.2">
      <c r="A490" s="12" t="s">
        <v>751</v>
      </c>
      <c r="B490" s="27" t="s">
        <v>752</v>
      </c>
      <c r="C490" s="28">
        <f>C491+C493+C497</f>
        <v>9281.4</v>
      </c>
      <c r="D490" s="28">
        <f>D491+D493+D497</f>
        <v>9004.73</v>
      </c>
      <c r="E490" s="15">
        <f t="shared" si="12"/>
        <v>0.97019091947335534</v>
      </c>
    </row>
    <row r="491" spans="1:5" s="33" customFormat="1" ht="45.75" customHeight="1" outlineLevel="1" x14ac:dyDescent="0.2">
      <c r="A491" s="30" t="s">
        <v>753</v>
      </c>
      <c r="B491" s="31" t="s">
        <v>754</v>
      </c>
      <c r="C491" s="32">
        <f>SUM(C492)</f>
        <v>15</v>
      </c>
      <c r="D491" s="32">
        <f>SUM(D492)</f>
        <v>15</v>
      </c>
      <c r="E491" s="25">
        <f t="shared" si="12"/>
        <v>1</v>
      </c>
    </row>
    <row r="492" spans="1:5" ht="38.25" hidden="1" outlineLevel="1" x14ac:dyDescent="0.2">
      <c r="A492" s="16" t="s">
        <v>265</v>
      </c>
      <c r="B492" s="17" t="s">
        <v>266</v>
      </c>
      <c r="C492" s="18">
        <v>15</v>
      </c>
      <c r="D492" s="18">
        <v>15</v>
      </c>
      <c r="E492" s="19">
        <f t="shared" si="12"/>
        <v>1</v>
      </c>
    </row>
    <row r="493" spans="1:5" s="33" customFormat="1" ht="43.5" customHeight="1" outlineLevel="1" x14ac:dyDescent="0.2">
      <c r="A493" s="30" t="s">
        <v>755</v>
      </c>
      <c r="B493" s="31" t="s">
        <v>756</v>
      </c>
      <c r="C493" s="32">
        <f>SUM(C494:C496)</f>
        <v>5855.3</v>
      </c>
      <c r="D493" s="32">
        <f>SUM(D494:D496)</f>
        <v>5855.3</v>
      </c>
      <c r="E493" s="25">
        <f t="shared" si="12"/>
        <v>1</v>
      </c>
    </row>
    <row r="494" spans="1:5" ht="25.5" hidden="1" outlineLevel="1" x14ac:dyDescent="0.2">
      <c r="A494" s="16" t="s">
        <v>267</v>
      </c>
      <c r="B494" s="17" t="s">
        <v>268</v>
      </c>
      <c r="C494" s="18">
        <v>673.1</v>
      </c>
      <c r="D494" s="18">
        <v>673.1</v>
      </c>
      <c r="E494" s="19">
        <f t="shared" si="12"/>
        <v>1</v>
      </c>
    </row>
    <row r="495" spans="1:5" ht="25.5" hidden="1" outlineLevel="1" x14ac:dyDescent="0.2">
      <c r="A495" s="16" t="s">
        <v>269</v>
      </c>
      <c r="B495" s="17" t="s">
        <v>270</v>
      </c>
      <c r="C495" s="18">
        <v>4735</v>
      </c>
      <c r="D495" s="18">
        <v>4735</v>
      </c>
      <c r="E495" s="19">
        <f t="shared" si="12"/>
        <v>1</v>
      </c>
    </row>
    <row r="496" spans="1:5" ht="38.25" hidden="1" outlineLevel="1" x14ac:dyDescent="0.2">
      <c r="A496" s="16" t="s">
        <v>271</v>
      </c>
      <c r="B496" s="17" t="s">
        <v>272</v>
      </c>
      <c r="C496" s="18">
        <v>447.2</v>
      </c>
      <c r="D496" s="18">
        <v>447.2</v>
      </c>
      <c r="E496" s="19">
        <f t="shared" si="12"/>
        <v>1</v>
      </c>
    </row>
    <row r="497" spans="1:5" s="33" customFormat="1" ht="39" customHeight="1" outlineLevel="1" x14ac:dyDescent="0.2">
      <c r="A497" s="30" t="s">
        <v>757</v>
      </c>
      <c r="B497" s="31" t="s">
        <v>758</v>
      </c>
      <c r="C497" s="32">
        <f>SUM(C498:C499)</f>
        <v>3411.1</v>
      </c>
      <c r="D497" s="32">
        <f>SUM(D498:D499)</f>
        <v>3134.4300000000003</v>
      </c>
      <c r="E497" s="25">
        <f t="shared" si="12"/>
        <v>0.91889126674679733</v>
      </c>
    </row>
    <row r="498" spans="1:5" ht="25.5" hidden="1" outlineLevel="1" x14ac:dyDescent="0.2">
      <c r="A498" s="16" t="s">
        <v>273</v>
      </c>
      <c r="B498" s="17" t="s">
        <v>274</v>
      </c>
      <c r="C498" s="18">
        <v>3106.4</v>
      </c>
      <c r="D498" s="18">
        <v>2829.8090000000002</v>
      </c>
      <c r="E498" s="19">
        <f t="shared" si="12"/>
        <v>0.91096091939222257</v>
      </c>
    </row>
    <row r="499" spans="1:5" ht="25.5" hidden="1" outlineLevel="1" x14ac:dyDescent="0.2">
      <c r="A499" s="16" t="s">
        <v>275</v>
      </c>
      <c r="B499" s="17" t="s">
        <v>276</v>
      </c>
      <c r="C499" s="18">
        <v>304.7</v>
      </c>
      <c r="D499" s="18">
        <v>304.62099999999998</v>
      </c>
      <c r="E499" s="19">
        <f t="shared" si="12"/>
        <v>0.9997407285854939</v>
      </c>
    </row>
    <row r="500" spans="1:5" s="29" customFormat="1" ht="31.5" customHeight="1" outlineLevel="1" x14ac:dyDescent="0.2">
      <c r="A500" s="12" t="s">
        <v>759</v>
      </c>
      <c r="B500" s="27" t="s">
        <v>760</v>
      </c>
      <c r="C500" s="28">
        <f>C501</f>
        <v>407.6</v>
      </c>
      <c r="D500" s="28">
        <f>D501</f>
        <v>406.43099999999998</v>
      </c>
      <c r="E500" s="15">
        <f t="shared" si="12"/>
        <v>0.9971319921491657</v>
      </c>
    </row>
    <row r="501" spans="1:5" s="33" customFormat="1" ht="38.25" customHeight="1" outlineLevel="1" x14ac:dyDescent="0.2">
      <c r="A501" s="30" t="s">
        <v>763</v>
      </c>
      <c r="B501" s="31" t="s">
        <v>794</v>
      </c>
      <c r="C501" s="32">
        <f>C502</f>
        <v>407.6</v>
      </c>
      <c r="D501" s="32">
        <f>D502</f>
        <v>406.43099999999998</v>
      </c>
      <c r="E501" s="25">
        <f t="shared" si="12"/>
        <v>0.9971319921491657</v>
      </c>
    </row>
    <row r="502" spans="1:5" ht="25.5" hidden="1" outlineLevel="1" x14ac:dyDescent="0.2">
      <c r="A502" s="16" t="s">
        <v>279</v>
      </c>
      <c r="B502" s="17" t="s">
        <v>280</v>
      </c>
      <c r="C502" s="18">
        <v>407.6</v>
      </c>
      <c r="D502" s="18">
        <v>406.43099999999998</v>
      </c>
      <c r="E502" s="19">
        <f t="shared" si="12"/>
        <v>0.9971319921491657</v>
      </c>
    </row>
    <row r="503" spans="1:5" s="29" customFormat="1" ht="25.5" outlineLevel="1" x14ac:dyDescent="0.2">
      <c r="A503" s="12" t="s">
        <v>765</v>
      </c>
      <c r="B503" s="27" t="s">
        <v>766</v>
      </c>
      <c r="C503" s="28">
        <f>C504+C509</f>
        <v>176889.223</v>
      </c>
      <c r="D503" s="28">
        <f>D504+D509</f>
        <v>176520.79699999999</v>
      </c>
      <c r="E503" s="15">
        <f t="shared" si="12"/>
        <v>0.99791719363253684</v>
      </c>
    </row>
    <row r="504" spans="1:5" s="33" customFormat="1" ht="30.75" customHeight="1" outlineLevel="1" x14ac:dyDescent="0.2">
      <c r="A504" s="30" t="s">
        <v>767</v>
      </c>
      <c r="B504" s="31" t="s">
        <v>768</v>
      </c>
      <c r="C504" s="32">
        <f>SUM(C505:C508)</f>
        <v>165474.02299999999</v>
      </c>
      <c r="D504" s="32">
        <f>SUM(D505:D508)</f>
        <v>165294.56999999998</v>
      </c>
      <c r="E504" s="25">
        <f t="shared" si="12"/>
        <v>0.99891552162238773</v>
      </c>
    </row>
    <row r="505" spans="1:5" hidden="1" outlineLevel="1" x14ac:dyDescent="0.2">
      <c r="A505" s="16" t="s">
        <v>281</v>
      </c>
      <c r="B505" s="17" t="s">
        <v>282</v>
      </c>
      <c r="C505" s="18">
        <v>160151.33499999999</v>
      </c>
      <c r="D505" s="18">
        <v>160151.33499999999</v>
      </c>
      <c r="E505" s="19">
        <f t="shared" si="12"/>
        <v>1</v>
      </c>
    </row>
    <row r="506" spans="1:5" hidden="1" outlineLevel="1" x14ac:dyDescent="0.2">
      <c r="A506" s="16" t="s">
        <v>283</v>
      </c>
      <c r="B506" s="17" t="s">
        <v>284</v>
      </c>
      <c r="C506" s="18">
        <v>4418.8239999999996</v>
      </c>
      <c r="D506" s="18">
        <v>4418.8209999999999</v>
      </c>
      <c r="E506" s="19">
        <f t="shared" si="12"/>
        <v>0.99999932108633438</v>
      </c>
    </row>
    <row r="507" spans="1:5" ht="25.5" hidden="1" outlineLevel="1" x14ac:dyDescent="0.2">
      <c r="A507" s="16" t="s">
        <v>285</v>
      </c>
      <c r="B507" s="17" t="s">
        <v>286</v>
      </c>
      <c r="C507" s="18">
        <v>849.56399999999996</v>
      </c>
      <c r="D507" s="18">
        <v>670.11400000000003</v>
      </c>
      <c r="E507" s="19">
        <f t="shared" si="12"/>
        <v>0.78877400643153439</v>
      </c>
    </row>
    <row r="508" spans="1:5" hidden="1" outlineLevel="1" x14ac:dyDescent="0.2">
      <c r="A508" s="16" t="s">
        <v>287</v>
      </c>
      <c r="B508" s="17" t="s">
        <v>288</v>
      </c>
      <c r="C508" s="18">
        <v>54.3</v>
      </c>
      <c r="D508" s="18">
        <v>54.3</v>
      </c>
      <c r="E508" s="19">
        <f t="shared" si="12"/>
        <v>1</v>
      </c>
    </row>
    <row r="509" spans="1:5" s="33" customFormat="1" ht="20.25" customHeight="1" outlineLevel="1" x14ac:dyDescent="0.2">
      <c r="A509" s="30" t="s">
        <v>769</v>
      </c>
      <c r="B509" s="31" t="s">
        <v>770</v>
      </c>
      <c r="C509" s="32">
        <f>SUM(C510)</f>
        <v>11415.2</v>
      </c>
      <c r="D509" s="32">
        <f>SUM(D510)</f>
        <v>11226.227000000001</v>
      </c>
      <c r="E509" s="25">
        <f t="shared" si="12"/>
        <v>0.98344549372766132</v>
      </c>
    </row>
    <row r="510" spans="1:5" ht="38.25" hidden="1" outlineLevel="1" x14ac:dyDescent="0.2">
      <c r="A510" s="16" t="s">
        <v>289</v>
      </c>
      <c r="B510" s="17" t="s">
        <v>22</v>
      </c>
      <c r="C510" s="18">
        <v>11415.2</v>
      </c>
      <c r="D510" s="18">
        <v>11226.227000000001</v>
      </c>
      <c r="E510" s="19">
        <f t="shared" si="12"/>
        <v>0.98344549372766132</v>
      </c>
    </row>
    <row r="511" spans="1:5" s="29" customFormat="1" ht="42.75" customHeight="1" outlineLevel="1" x14ac:dyDescent="0.2">
      <c r="A511" s="12" t="s">
        <v>771</v>
      </c>
      <c r="B511" s="27" t="s">
        <v>772</v>
      </c>
      <c r="C511" s="28">
        <f>C512</f>
        <v>21044.453999999998</v>
      </c>
      <c r="D511" s="28">
        <f>D512</f>
        <v>21031.272999999997</v>
      </c>
      <c r="E511" s="15">
        <f t="shared" si="12"/>
        <v>0.99937365920731414</v>
      </c>
    </row>
    <row r="512" spans="1:5" s="33" customFormat="1" ht="32.25" customHeight="1" outlineLevel="1" x14ac:dyDescent="0.2">
      <c r="A512" s="30" t="s">
        <v>773</v>
      </c>
      <c r="B512" s="31" t="s">
        <v>774</v>
      </c>
      <c r="C512" s="32">
        <f>SUM(C513:C516)</f>
        <v>21044.453999999998</v>
      </c>
      <c r="D512" s="32">
        <f>SUM(D513:D516)</f>
        <v>21031.272999999997</v>
      </c>
      <c r="E512" s="25">
        <f t="shared" si="12"/>
        <v>0.99937365920731414</v>
      </c>
    </row>
    <row r="513" spans="1:5" hidden="1" outlineLevel="1" x14ac:dyDescent="0.2">
      <c r="A513" s="16" t="s">
        <v>290</v>
      </c>
      <c r="B513" s="17" t="s">
        <v>291</v>
      </c>
      <c r="C513" s="18">
        <v>16708.364000000001</v>
      </c>
      <c r="D513" s="18">
        <v>16698.671999999999</v>
      </c>
      <c r="E513" s="19">
        <f t="shared" si="12"/>
        <v>0.99941993123922823</v>
      </c>
    </row>
    <row r="514" spans="1:5" hidden="1" outlineLevel="1" x14ac:dyDescent="0.2">
      <c r="A514" s="16" t="s">
        <v>292</v>
      </c>
      <c r="B514" s="17" t="s">
        <v>293</v>
      </c>
      <c r="C514" s="18">
        <v>1297.69</v>
      </c>
      <c r="D514" s="18">
        <v>1296.809</v>
      </c>
      <c r="E514" s="19">
        <f t="shared" si="12"/>
        <v>0.99932110134161467</v>
      </c>
    </row>
    <row r="515" spans="1:5" hidden="1" outlineLevel="1" x14ac:dyDescent="0.2">
      <c r="A515" s="16" t="s">
        <v>294</v>
      </c>
      <c r="B515" s="17" t="s">
        <v>295</v>
      </c>
      <c r="C515" s="18">
        <v>2392.3000000000002</v>
      </c>
      <c r="D515" s="18">
        <v>2392.3000000000002</v>
      </c>
      <c r="E515" s="19">
        <f t="shared" si="12"/>
        <v>1</v>
      </c>
    </row>
    <row r="516" spans="1:5" ht="25.5" hidden="1" outlineLevel="1" x14ac:dyDescent="0.2">
      <c r="A516" s="16" t="s">
        <v>296</v>
      </c>
      <c r="B516" s="17" t="s">
        <v>297</v>
      </c>
      <c r="C516" s="18">
        <v>646.1</v>
      </c>
      <c r="D516" s="18">
        <v>643.49199999999996</v>
      </c>
      <c r="E516" s="19">
        <f t="shared" si="12"/>
        <v>0.99596347314657163</v>
      </c>
    </row>
    <row r="517" spans="1:5" s="29" customFormat="1" ht="38.25" outlineLevel="1" x14ac:dyDescent="0.2">
      <c r="A517" s="12" t="s">
        <v>775</v>
      </c>
      <c r="B517" s="27" t="s">
        <v>776</v>
      </c>
      <c r="C517" s="28">
        <f>C518</f>
        <v>2887.85</v>
      </c>
      <c r="D517" s="28">
        <f>D518</f>
        <v>2876.0819999999999</v>
      </c>
      <c r="E517" s="15">
        <f t="shared" si="12"/>
        <v>0.99592499610436824</v>
      </c>
    </row>
    <row r="518" spans="1:5" s="33" customFormat="1" ht="35.25" customHeight="1" outlineLevel="1" x14ac:dyDescent="0.2">
      <c r="A518" s="30" t="s">
        <v>777</v>
      </c>
      <c r="B518" s="31" t="s">
        <v>778</v>
      </c>
      <c r="C518" s="32">
        <f>SUM(C519)</f>
        <v>2887.85</v>
      </c>
      <c r="D518" s="32">
        <f>SUM(D519)</f>
        <v>2876.0819999999999</v>
      </c>
      <c r="E518" s="25">
        <f t="shared" si="12"/>
        <v>0.99592499610436824</v>
      </c>
    </row>
    <row r="519" spans="1:5" ht="51" hidden="1" outlineLevel="1" x14ac:dyDescent="0.2">
      <c r="A519" s="16" t="s">
        <v>298</v>
      </c>
      <c r="B519" s="17" t="s">
        <v>299</v>
      </c>
      <c r="C519" s="18">
        <v>2887.85</v>
      </c>
      <c r="D519" s="18">
        <v>2876.0819999999999</v>
      </c>
      <c r="E519" s="19">
        <f t="shared" si="12"/>
        <v>0.99592499610436824</v>
      </c>
    </row>
    <row r="520" spans="1:5" s="29" customFormat="1" ht="36" customHeight="1" outlineLevel="1" x14ac:dyDescent="0.2">
      <c r="A520" s="12" t="s">
        <v>724</v>
      </c>
      <c r="B520" s="27" t="s">
        <v>725</v>
      </c>
      <c r="C520" s="28">
        <f>C521</f>
        <v>200</v>
      </c>
      <c r="D520" s="28">
        <f>D521</f>
        <v>200</v>
      </c>
      <c r="E520" s="15">
        <f t="shared" si="12"/>
        <v>1</v>
      </c>
    </row>
    <row r="521" spans="1:5" s="33" customFormat="1" ht="53.25" customHeight="1" outlineLevel="1" x14ac:dyDescent="0.2">
      <c r="A521" s="30" t="s">
        <v>726</v>
      </c>
      <c r="B521" s="31" t="s">
        <v>748</v>
      </c>
      <c r="C521" s="32">
        <f>C522</f>
        <v>200</v>
      </c>
      <c r="D521" s="32">
        <f>D522</f>
        <v>200</v>
      </c>
      <c r="E521" s="25">
        <f t="shared" si="12"/>
        <v>1</v>
      </c>
    </row>
    <row r="522" spans="1:5" ht="25.5" hidden="1" outlineLevel="1" x14ac:dyDescent="0.2">
      <c r="A522" s="16" t="s">
        <v>152</v>
      </c>
      <c r="B522" s="17" t="s">
        <v>153</v>
      </c>
      <c r="C522" s="18">
        <v>200</v>
      </c>
      <c r="D522" s="18">
        <v>200</v>
      </c>
      <c r="E522" s="19">
        <f t="shared" si="12"/>
        <v>1</v>
      </c>
    </row>
    <row r="523" spans="1:5" s="29" customFormat="1" ht="44.25" customHeight="1" outlineLevel="1" x14ac:dyDescent="0.2">
      <c r="A523" s="12" t="s">
        <v>696</v>
      </c>
      <c r="B523" s="27" t="s">
        <v>697</v>
      </c>
      <c r="C523" s="28">
        <f>C524</f>
        <v>249.32499999999999</v>
      </c>
      <c r="D523" s="28">
        <f>D524</f>
        <v>249.21</v>
      </c>
      <c r="E523" s="15">
        <f t="shared" si="12"/>
        <v>0.9995387546375214</v>
      </c>
    </row>
    <row r="524" spans="1:5" s="33" customFormat="1" ht="39" customHeight="1" outlineLevel="1" x14ac:dyDescent="0.2">
      <c r="A524" s="30" t="s">
        <v>780</v>
      </c>
      <c r="B524" s="31" t="s">
        <v>781</v>
      </c>
      <c r="C524" s="32">
        <f>C525</f>
        <v>249.32499999999999</v>
      </c>
      <c r="D524" s="32">
        <f>D525</f>
        <v>249.21</v>
      </c>
      <c r="E524" s="25">
        <f t="shared" si="12"/>
        <v>0.9995387546375214</v>
      </c>
    </row>
    <row r="525" spans="1:5" ht="25.5" hidden="1" outlineLevel="1" x14ac:dyDescent="0.2">
      <c r="A525" s="16" t="s">
        <v>300</v>
      </c>
      <c r="B525" s="17" t="s">
        <v>301</v>
      </c>
      <c r="C525" s="18">
        <v>249.32499999999999</v>
      </c>
      <c r="D525" s="18">
        <v>249.21</v>
      </c>
      <c r="E525" s="19">
        <f t="shared" si="12"/>
        <v>0.9995387546375214</v>
      </c>
    </row>
    <row r="526" spans="1:5" s="29" customFormat="1" ht="30" customHeight="1" outlineLevel="1" x14ac:dyDescent="0.2">
      <c r="A526" s="12" t="s">
        <v>782</v>
      </c>
      <c r="B526" s="27" t="s">
        <v>790</v>
      </c>
      <c r="C526" s="28">
        <f>C527+C529</f>
        <v>12516.4</v>
      </c>
      <c r="D526" s="28">
        <f>D527+D529</f>
        <v>12513.646000000001</v>
      </c>
      <c r="E526" s="15">
        <f t="shared" si="12"/>
        <v>0.99977996868109054</v>
      </c>
    </row>
    <row r="527" spans="1:5" s="33" customFormat="1" ht="30.75" customHeight="1" outlineLevel="1" x14ac:dyDescent="0.2">
      <c r="A527" s="30" t="s">
        <v>784</v>
      </c>
      <c r="B527" s="31" t="s">
        <v>785</v>
      </c>
      <c r="C527" s="32">
        <f>C528</f>
        <v>2516.4</v>
      </c>
      <c r="D527" s="32">
        <f>D528</f>
        <v>2516.3580000000002</v>
      </c>
      <c r="E527" s="25">
        <f t="shared" si="12"/>
        <v>0.99998330948974734</v>
      </c>
    </row>
    <row r="528" spans="1:5" ht="25.5" hidden="1" outlineLevel="1" x14ac:dyDescent="0.2">
      <c r="A528" s="16" t="s">
        <v>302</v>
      </c>
      <c r="B528" s="17" t="s">
        <v>303</v>
      </c>
      <c r="C528" s="18">
        <v>2516.4</v>
      </c>
      <c r="D528" s="18">
        <v>2516.3580000000002</v>
      </c>
      <c r="E528" s="19">
        <f t="shared" si="12"/>
        <v>0.99998330948974734</v>
      </c>
    </row>
    <row r="529" spans="1:5" s="33" customFormat="1" ht="33.75" customHeight="1" outlineLevel="1" x14ac:dyDescent="0.2">
      <c r="A529" s="30" t="s">
        <v>786</v>
      </c>
      <c r="B529" s="31" t="s">
        <v>787</v>
      </c>
      <c r="C529" s="32">
        <f>C530</f>
        <v>10000</v>
      </c>
      <c r="D529" s="32">
        <f>D530</f>
        <v>9997.2880000000005</v>
      </c>
      <c r="E529" s="25">
        <f t="shared" si="12"/>
        <v>0.99972880000000008</v>
      </c>
    </row>
    <row r="530" spans="1:5" ht="51" hidden="1" outlineLevel="1" x14ac:dyDescent="0.2">
      <c r="A530" s="16" t="s">
        <v>304</v>
      </c>
      <c r="B530" s="17" t="s">
        <v>305</v>
      </c>
      <c r="C530" s="18">
        <v>10000</v>
      </c>
      <c r="D530" s="18">
        <v>9997.2880000000005</v>
      </c>
      <c r="E530" s="19">
        <f t="shared" si="12"/>
        <v>0.99972880000000008</v>
      </c>
    </row>
    <row r="531" spans="1:5" s="29" customFormat="1" ht="30" customHeight="1" outlineLevel="1" x14ac:dyDescent="0.2">
      <c r="A531" s="12" t="s">
        <v>680</v>
      </c>
      <c r="B531" s="27" t="s">
        <v>681</v>
      </c>
      <c r="C531" s="28">
        <f>C532</f>
        <v>30</v>
      </c>
      <c r="D531" s="28">
        <f>D532</f>
        <v>30</v>
      </c>
      <c r="E531" s="15">
        <f t="shared" si="12"/>
        <v>1</v>
      </c>
    </row>
    <row r="532" spans="1:5" s="33" customFormat="1" ht="45" customHeight="1" outlineLevel="1" x14ac:dyDescent="0.2">
      <c r="A532" s="30" t="s">
        <v>682</v>
      </c>
      <c r="B532" s="31" t="s">
        <v>788</v>
      </c>
      <c r="C532" s="32">
        <f>C533</f>
        <v>30</v>
      </c>
      <c r="D532" s="32">
        <f>D533</f>
        <v>30</v>
      </c>
      <c r="E532" s="25">
        <f t="shared" si="12"/>
        <v>1</v>
      </c>
    </row>
    <row r="533" spans="1:5" ht="38.25" hidden="1" outlineLevel="1" x14ac:dyDescent="0.2">
      <c r="A533" s="16" t="s">
        <v>306</v>
      </c>
      <c r="B533" s="17" t="s">
        <v>307</v>
      </c>
      <c r="C533" s="18">
        <v>30</v>
      </c>
      <c r="D533" s="18">
        <v>30</v>
      </c>
      <c r="E533" s="19">
        <f t="shared" si="12"/>
        <v>1</v>
      </c>
    </row>
    <row r="534" spans="1:5" s="29" customFormat="1" ht="34.5" customHeight="1" outlineLevel="1" x14ac:dyDescent="0.2">
      <c r="A534" s="12" t="s">
        <v>686</v>
      </c>
      <c r="B534" s="27" t="s">
        <v>789</v>
      </c>
      <c r="C534" s="28">
        <f>C535</f>
        <v>2755.9</v>
      </c>
      <c r="D534" s="28">
        <f>D535</f>
        <v>2755.9</v>
      </c>
      <c r="E534" s="15">
        <f t="shared" si="12"/>
        <v>1</v>
      </c>
    </row>
    <row r="535" spans="1:5" s="33" customFormat="1" ht="36" customHeight="1" outlineLevel="1" x14ac:dyDescent="0.2">
      <c r="A535" s="30" t="s">
        <v>688</v>
      </c>
      <c r="B535" s="31" t="s">
        <v>689</v>
      </c>
      <c r="C535" s="32">
        <f>C536</f>
        <v>2755.9</v>
      </c>
      <c r="D535" s="32">
        <f>D536</f>
        <v>2755.9</v>
      </c>
      <c r="E535" s="25">
        <f t="shared" si="12"/>
        <v>1</v>
      </c>
    </row>
    <row r="536" spans="1:5" hidden="1" outlineLevel="1" x14ac:dyDescent="0.2">
      <c r="A536" s="16" t="s">
        <v>69</v>
      </c>
      <c r="B536" s="17" t="s">
        <v>70</v>
      </c>
      <c r="C536" s="18">
        <v>2755.9</v>
      </c>
      <c r="D536" s="18">
        <v>2755.9</v>
      </c>
      <c r="E536" s="19">
        <f t="shared" si="12"/>
        <v>1</v>
      </c>
    </row>
    <row r="537" spans="1:5" s="29" customFormat="1" ht="21" customHeight="1" outlineLevel="1" x14ac:dyDescent="0.2">
      <c r="A537" s="12"/>
      <c r="B537" s="27" t="s">
        <v>677</v>
      </c>
      <c r="C537" s="28">
        <f>SUM(C538:C543)</f>
        <v>40874.81</v>
      </c>
      <c r="D537" s="28">
        <f>SUM(D538:D543)</f>
        <v>40816.203999999991</v>
      </c>
      <c r="E537" s="15">
        <f t="shared" si="12"/>
        <v>0.99856620740255408</v>
      </c>
    </row>
    <row r="538" spans="1:5" ht="25.5" outlineLevel="1" x14ac:dyDescent="0.2">
      <c r="A538" s="16" t="s">
        <v>25</v>
      </c>
      <c r="B538" s="17" t="s">
        <v>26</v>
      </c>
      <c r="C538" s="18">
        <v>5521.31</v>
      </c>
      <c r="D538" s="18">
        <v>5514.8509999999997</v>
      </c>
      <c r="E538" s="19">
        <f t="shared" si="12"/>
        <v>0.99883016892730159</v>
      </c>
    </row>
    <row r="539" spans="1:5" ht="38.25" outlineLevel="1" x14ac:dyDescent="0.2">
      <c r="A539" s="16" t="s">
        <v>308</v>
      </c>
      <c r="B539" s="17" t="s">
        <v>309</v>
      </c>
      <c r="C539" s="18">
        <v>525.70000000000005</v>
      </c>
      <c r="D539" s="18">
        <v>524.83000000000004</v>
      </c>
      <c r="E539" s="19">
        <f t="shared" si="12"/>
        <v>0.99834506372455767</v>
      </c>
    </row>
    <row r="540" spans="1:5" ht="25.5" outlineLevel="1" x14ac:dyDescent="0.2">
      <c r="A540" s="16" t="s">
        <v>310</v>
      </c>
      <c r="B540" s="17" t="s">
        <v>311</v>
      </c>
      <c r="C540" s="18">
        <v>3180.4</v>
      </c>
      <c r="D540" s="18">
        <v>3180.4</v>
      </c>
      <c r="E540" s="19">
        <f t="shared" si="12"/>
        <v>1</v>
      </c>
    </row>
    <row r="541" spans="1:5" ht="38.25" outlineLevel="1" x14ac:dyDescent="0.2">
      <c r="A541" s="16" t="s">
        <v>312</v>
      </c>
      <c r="B541" s="17" t="s">
        <v>313</v>
      </c>
      <c r="C541" s="18">
        <v>28170.241999999998</v>
      </c>
      <c r="D541" s="18">
        <v>28170.241999999998</v>
      </c>
      <c r="E541" s="19">
        <f t="shared" si="12"/>
        <v>1</v>
      </c>
    </row>
    <row r="542" spans="1:5" ht="25.5" outlineLevel="1" x14ac:dyDescent="0.2">
      <c r="A542" s="16" t="s">
        <v>314</v>
      </c>
      <c r="B542" s="17" t="s">
        <v>315</v>
      </c>
      <c r="C542" s="18">
        <v>3316.4580000000001</v>
      </c>
      <c r="D542" s="18">
        <v>3265.181</v>
      </c>
      <c r="E542" s="19">
        <f t="shared" si="12"/>
        <v>0.98453862524416103</v>
      </c>
    </row>
    <row r="543" spans="1:5" ht="25.5" outlineLevel="1" x14ac:dyDescent="0.2">
      <c r="A543" s="16" t="s">
        <v>37</v>
      </c>
      <c r="B543" s="17" t="s">
        <v>38</v>
      </c>
      <c r="C543" s="18">
        <v>160.69999999999999</v>
      </c>
      <c r="D543" s="18">
        <v>160.69999999999999</v>
      </c>
      <c r="E543" s="19">
        <f t="shared" si="12"/>
        <v>1</v>
      </c>
    </row>
    <row r="544" spans="1:5" ht="19.5" customHeight="1" x14ac:dyDescent="0.2">
      <c r="A544" s="51" t="s">
        <v>320</v>
      </c>
      <c r="B544" s="51"/>
      <c r="C544" s="20">
        <f>C546+C601</f>
        <v>304710.47699999996</v>
      </c>
      <c r="D544" s="20">
        <f>D546+D601</f>
        <v>301798.54600000003</v>
      </c>
      <c r="E544" s="13">
        <f t="shared" si="12"/>
        <v>0.99044361379146173</v>
      </c>
    </row>
    <row r="545" spans="1:5" ht="19.5" customHeight="1" x14ac:dyDescent="0.2">
      <c r="A545" s="10"/>
      <c r="B545" s="11" t="s">
        <v>662</v>
      </c>
      <c r="C545" s="34"/>
      <c r="D545" s="34"/>
      <c r="E545" s="15"/>
    </row>
    <row r="546" spans="1:5" ht="19.5" customHeight="1" x14ac:dyDescent="0.2">
      <c r="A546" s="10"/>
      <c r="B546" s="11" t="s">
        <v>663</v>
      </c>
      <c r="C546" s="34">
        <f>C547+C550+C554+C557+C567+C570+C578+C584+C587+C590+C593+C598</f>
        <v>261338.48699999996</v>
      </c>
      <c r="D546" s="34">
        <f>D547+D550+D554+D557+D567+D570+D578+D584+D587+D590+D593+D598</f>
        <v>258816.95700000002</v>
      </c>
      <c r="E546" s="15">
        <f t="shared" si="12"/>
        <v>0.99035147854054906</v>
      </c>
    </row>
    <row r="547" spans="1:5" ht="19.5" customHeight="1" x14ac:dyDescent="0.2">
      <c r="A547" s="10" t="s">
        <v>700</v>
      </c>
      <c r="B547" s="11" t="s">
        <v>701</v>
      </c>
      <c r="C547" s="34">
        <f>C548</f>
        <v>1662</v>
      </c>
      <c r="D547" s="34">
        <f>D548</f>
        <v>1561.95</v>
      </c>
      <c r="E547" s="15">
        <f t="shared" si="12"/>
        <v>0.93980144404332133</v>
      </c>
    </row>
    <row r="548" spans="1:5" s="33" customFormat="1" ht="19.5" customHeight="1" collapsed="1" x14ac:dyDescent="0.2">
      <c r="A548" s="23" t="s">
        <v>702</v>
      </c>
      <c r="B548" s="26" t="s">
        <v>750</v>
      </c>
      <c r="C548" s="36">
        <f>C549</f>
        <v>1662</v>
      </c>
      <c r="D548" s="36">
        <f>D549</f>
        <v>1561.95</v>
      </c>
      <c r="E548" s="25">
        <f t="shared" si="12"/>
        <v>0.93980144404332133</v>
      </c>
    </row>
    <row r="549" spans="1:5" hidden="1" outlineLevel="1" x14ac:dyDescent="0.2">
      <c r="A549" s="16" t="s">
        <v>115</v>
      </c>
      <c r="B549" s="17" t="s">
        <v>116</v>
      </c>
      <c r="C549" s="18">
        <v>1662</v>
      </c>
      <c r="D549" s="18">
        <v>1561.95</v>
      </c>
      <c r="E549" s="19">
        <f t="shared" si="12"/>
        <v>0.93980144404332133</v>
      </c>
    </row>
    <row r="550" spans="1:5" s="29" customFormat="1" ht="18" customHeight="1" outlineLevel="1" x14ac:dyDescent="0.2">
      <c r="A550" s="12" t="s">
        <v>716</v>
      </c>
      <c r="B550" s="27" t="s">
        <v>717</v>
      </c>
      <c r="C550" s="28">
        <f>C551</f>
        <v>2529.6</v>
      </c>
      <c r="D550" s="28">
        <f>D551</f>
        <v>2529.5619999999999</v>
      </c>
      <c r="E550" s="15">
        <f t="shared" si="12"/>
        <v>0.9999849778621126</v>
      </c>
    </row>
    <row r="551" spans="1:5" s="33" customFormat="1" ht="25.5" outlineLevel="1" x14ac:dyDescent="0.2">
      <c r="A551" s="30" t="s">
        <v>718</v>
      </c>
      <c r="B551" s="31" t="s">
        <v>719</v>
      </c>
      <c r="C551" s="32">
        <f>C552+C553</f>
        <v>2529.6</v>
      </c>
      <c r="D551" s="32">
        <f>D552+D553</f>
        <v>2529.5619999999999</v>
      </c>
      <c r="E551" s="25">
        <f t="shared" si="12"/>
        <v>0.9999849778621126</v>
      </c>
    </row>
    <row r="552" spans="1:5" hidden="1" outlineLevel="1" x14ac:dyDescent="0.2">
      <c r="A552" s="16" t="s">
        <v>145</v>
      </c>
      <c r="B552" s="17" t="s">
        <v>146</v>
      </c>
      <c r="C552" s="18">
        <v>149.5</v>
      </c>
      <c r="D552" s="18">
        <v>149.5</v>
      </c>
      <c r="E552" s="19">
        <f t="shared" si="12"/>
        <v>1</v>
      </c>
    </row>
    <row r="553" spans="1:5" ht="51" hidden="1" outlineLevel="1" x14ac:dyDescent="0.2">
      <c r="A553" s="16" t="s">
        <v>261</v>
      </c>
      <c r="B553" s="17" t="s">
        <v>262</v>
      </c>
      <c r="C553" s="18">
        <v>2380.1</v>
      </c>
      <c r="D553" s="18">
        <v>2380.0619999999999</v>
      </c>
      <c r="E553" s="19">
        <f t="shared" si="12"/>
        <v>0.99998403428427374</v>
      </c>
    </row>
    <row r="554" spans="1:5" s="29" customFormat="1" ht="30" customHeight="1" outlineLevel="1" x14ac:dyDescent="0.2">
      <c r="A554" s="12" t="s">
        <v>741</v>
      </c>
      <c r="B554" s="27" t="s">
        <v>742</v>
      </c>
      <c r="C554" s="28">
        <f>C555</f>
        <v>2974.44</v>
      </c>
      <c r="D554" s="28">
        <f>D555</f>
        <v>2974.44</v>
      </c>
      <c r="E554" s="15">
        <f t="shared" si="12"/>
        <v>1</v>
      </c>
    </row>
    <row r="555" spans="1:5" s="33" customFormat="1" ht="33" customHeight="1" outlineLevel="1" x14ac:dyDescent="0.2">
      <c r="A555" s="30" t="s">
        <v>743</v>
      </c>
      <c r="B555" s="31" t="s">
        <v>744</v>
      </c>
      <c r="C555" s="32">
        <f>C556</f>
        <v>2974.44</v>
      </c>
      <c r="D555" s="32">
        <f>D556</f>
        <v>2974.44</v>
      </c>
      <c r="E555" s="25">
        <f t="shared" si="12"/>
        <v>1</v>
      </c>
    </row>
    <row r="556" spans="1:5" hidden="1" outlineLevel="1" x14ac:dyDescent="0.2">
      <c r="A556" s="16" t="s">
        <v>263</v>
      </c>
      <c r="B556" s="17" t="s">
        <v>264</v>
      </c>
      <c r="C556" s="18">
        <v>2974.44</v>
      </c>
      <c r="D556" s="18">
        <v>2974.44</v>
      </c>
      <c r="E556" s="19">
        <f t="shared" si="12"/>
        <v>1</v>
      </c>
    </row>
    <row r="557" spans="1:5" s="29" customFormat="1" ht="18.75" customHeight="1" outlineLevel="1" x14ac:dyDescent="0.2">
      <c r="A557" s="12" t="s">
        <v>751</v>
      </c>
      <c r="B557" s="27" t="s">
        <v>752</v>
      </c>
      <c r="C557" s="28">
        <f>C558+C560+C564</f>
        <v>9110.5</v>
      </c>
      <c r="D557" s="28">
        <f>D558+D560+D564</f>
        <v>8807.9160000000011</v>
      </c>
      <c r="E557" s="15">
        <f t="shared" si="12"/>
        <v>0.9667873332967456</v>
      </c>
    </row>
    <row r="558" spans="1:5" s="33" customFormat="1" ht="48.75" customHeight="1" outlineLevel="1" x14ac:dyDescent="0.2">
      <c r="A558" s="30" t="s">
        <v>753</v>
      </c>
      <c r="B558" s="31" t="s">
        <v>754</v>
      </c>
      <c r="C558" s="32">
        <f>C559</f>
        <v>15</v>
      </c>
      <c r="D558" s="32">
        <f>D559</f>
        <v>15</v>
      </c>
      <c r="E558" s="25">
        <f t="shared" si="12"/>
        <v>1</v>
      </c>
    </row>
    <row r="559" spans="1:5" ht="38.25" hidden="1" outlineLevel="1" x14ac:dyDescent="0.2">
      <c r="A559" s="16" t="s">
        <v>265</v>
      </c>
      <c r="B559" s="17" t="s">
        <v>266</v>
      </c>
      <c r="C559" s="18">
        <v>15</v>
      </c>
      <c r="D559" s="18">
        <v>15</v>
      </c>
      <c r="E559" s="19">
        <f t="shared" si="12"/>
        <v>1</v>
      </c>
    </row>
    <row r="560" spans="1:5" s="33" customFormat="1" ht="45" customHeight="1" outlineLevel="1" x14ac:dyDescent="0.2">
      <c r="A560" s="30" t="s">
        <v>755</v>
      </c>
      <c r="B560" s="31" t="s">
        <v>756</v>
      </c>
      <c r="C560" s="32">
        <f>SUM(C561:C563)</f>
        <v>4598.2</v>
      </c>
      <c r="D560" s="32">
        <f>SUM(D561:D563)</f>
        <v>4598.2</v>
      </c>
      <c r="E560" s="25">
        <f t="shared" si="12"/>
        <v>1</v>
      </c>
    </row>
    <row r="561" spans="1:5" ht="25.5" hidden="1" outlineLevel="1" x14ac:dyDescent="0.2">
      <c r="A561" s="16" t="s">
        <v>267</v>
      </c>
      <c r="B561" s="17" t="s">
        <v>268</v>
      </c>
      <c r="C561" s="18">
        <v>427.8</v>
      </c>
      <c r="D561" s="18">
        <v>427.8</v>
      </c>
      <c r="E561" s="19">
        <f t="shared" si="12"/>
        <v>1</v>
      </c>
    </row>
    <row r="562" spans="1:5" ht="25.5" hidden="1" outlineLevel="1" x14ac:dyDescent="0.2">
      <c r="A562" s="16" t="s">
        <v>269</v>
      </c>
      <c r="B562" s="17" t="s">
        <v>270</v>
      </c>
      <c r="C562" s="18">
        <v>3628.1</v>
      </c>
      <c r="D562" s="18">
        <v>3628.1</v>
      </c>
      <c r="E562" s="19">
        <f t="shared" si="12"/>
        <v>1</v>
      </c>
    </row>
    <row r="563" spans="1:5" ht="38.25" hidden="1" outlineLevel="1" x14ac:dyDescent="0.2">
      <c r="A563" s="16" t="s">
        <v>271</v>
      </c>
      <c r="B563" s="17" t="s">
        <v>272</v>
      </c>
      <c r="C563" s="18">
        <v>542.29999999999995</v>
      </c>
      <c r="D563" s="18">
        <v>542.29999999999995</v>
      </c>
      <c r="E563" s="19">
        <f t="shared" si="12"/>
        <v>1</v>
      </c>
    </row>
    <row r="564" spans="1:5" s="33" customFormat="1" ht="42.75" customHeight="1" outlineLevel="1" x14ac:dyDescent="0.2">
      <c r="A564" s="30" t="s">
        <v>757</v>
      </c>
      <c r="B564" s="31" t="s">
        <v>758</v>
      </c>
      <c r="C564" s="32">
        <f>SUM(C565:C566)</f>
        <v>4497.3</v>
      </c>
      <c r="D564" s="32">
        <f>SUM(D565:D566)</f>
        <v>4194.7160000000003</v>
      </c>
      <c r="E564" s="25">
        <f t="shared" si="12"/>
        <v>0.93271874235652508</v>
      </c>
    </row>
    <row r="565" spans="1:5" ht="25.5" hidden="1" outlineLevel="1" x14ac:dyDescent="0.2">
      <c r="A565" s="16" t="s">
        <v>273</v>
      </c>
      <c r="B565" s="17" t="s">
        <v>274</v>
      </c>
      <c r="C565" s="18">
        <v>4192.6000000000004</v>
      </c>
      <c r="D565" s="18">
        <v>3890.0160000000001</v>
      </c>
      <c r="E565" s="19">
        <f t="shared" si="12"/>
        <v>0.92782903210418355</v>
      </c>
    </row>
    <row r="566" spans="1:5" ht="25.5" hidden="1" outlineLevel="1" x14ac:dyDescent="0.2">
      <c r="A566" s="16" t="s">
        <v>275</v>
      </c>
      <c r="B566" s="17" t="s">
        <v>276</v>
      </c>
      <c r="C566" s="18">
        <v>304.7</v>
      </c>
      <c r="D566" s="18">
        <v>304.7</v>
      </c>
      <c r="E566" s="19">
        <f t="shared" si="12"/>
        <v>1</v>
      </c>
    </row>
    <row r="567" spans="1:5" s="29" customFormat="1" ht="25.5" outlineLevel="1" x14ac:dyDescent="0.2">
      <c r="A567" s="12" t="s">
        <v>759</v>
      </c>
      <c r="B567" s="27" t="s">
        <v>760</v>
      </c>
      <c r="C567" s="28">
        <f>C568</f>
        <v>541.08699999999999</v>
      </c>
      <c r="D567" s="28">
        <f>D568</f>
        <v>541.01800000000003</v>
      </c>
      <c r="E567" s="15">
        <f t="shared" si="12"/>
        <v>0.99987247891743847</v>
      </c>
    </row>
    <row r="568" spans="1:5" s="33" customFormat="1" ht="37.5" customHeight="1" outlineLevel="1" x14ac:dyDescent="0.2">
      <c r="A568" s="30" t="s">
        <v>763</v>
      </c>
      <c r="B568" s="31" t="s">
        <v>794</v>
      </c>
      <c r="C568" s="32">
        <f>C569</f>
        <v>541.08699999999999</v>
      </c>
      <c r="D568" s="32">
        <f>D569</f>
        <v>541.01800000000003</v>
      </c>
      <c r="E568" s="25">
        <f t="shared" si="12"/>
        <v>0.99987247891743847</v>
      </c>
    </row>
    <row r="569" spans="1:5" ht="25.5" hidden="1" outlineLevel="1" x14ac:dyDescent="0.2">
      <c r="A569" s="16" t="s">
        <v>279</v>
      </c>
      <c r="B569" s="17" t="s">
        <v>280</v>
      </c>
      <c r="C569" s="18">
        <v>541.08699999999999</v>
      </c>
      <c r="D569" s="18">
        <v>541.01800000000003</v>
      </c>
      <c r="E569" s="19">
        <f t="shared" si="12"/>
        <v>0.99987247891743847</v>
      </c>
    </row>
    <row r="570" spans="1:5" s="29" customFormat="1" ht="25.5" outlineLevel="1" x14ac:dyDescent="0.2">
      <c r="A570" s="12" t="s">
        <v>765</v>
      </c>
      <c r="B570" s="27" t="s">
        <v>766</v>
      </c>
      <c r="C570" s="28">
        <f>C571+C576</f>
        <v>210925.58199999999</v>
      </c>
      <c r="D570" s="28">
        <f>D571+D576</f>
        <v>210624.91200000001</v>
      </c>
      <c r="E570" s="15">
        <f t="shared" si="12"/>
        <v>0.99857452094170362</v>
      </c>
    </row>
    <row r="571" spans="1:5" s="33" customFormat="1" ht="35.25" customHeight="1" outlineLevel="1" x14ac:dyDescent="0.2">
      <c r="A571" s="30" t="s">
        <v>767</v>
      </c>
      <c r="B571" s="31" t="s">
        <v>768</v>
      </c>
      <c r="C571" s="32">
        <f>SUM(C572:C575)</f>
        <v>198311.38199999998</v>
      </c>
      <c r="D571" s="32">
        <f>SUM(D572:D575)</f>
        <v>198145.63900000002</v>
      </c>
      <c r="E571" s="25">
        <f t="shared" si="12"/>
        <v>0.99916422850605746</v>
      </c>
    </row>
    <row r="572" spans="1:5" hidden="1" outlineLevel="1" x14ac:dyDescent="0.2">
      <c r="A572" s="16" t="s">
        <v>281</v>
      </c>
      <c r="B572" s="17" t="s">
        <v>282</v>
      </c>
      <c r="C572" s="18">
        <v>195074.41800000001</v>
      </c>
      <c r="D572" s="18">
        <v>194909.75200000001</v>
      </c>
      <c r="E572" s="19">
        <f t="shared" si="12"/>
        <v>0.99915588111609799</v>
      </c>
    </row>
    <row r="573" spans="1:5" hidden="1" outlineLevel="1" x14ac:dyDescent="0.2">
      <c r="A573" s="16" t="s">
        <v>283</v>
      </c>
      <c r="B573" s="17" t="s">
        <v>284</v>
      </c>
      <c r="C573" s="18">
        <v>3002.6640000000002</v>
      </c>
      <c r="D573" s="18">
        <v>3001.7139999999999</v>
      </c>
      <c r="E573" s="19">
        <f t="shared" si="12"/>
        <v>0.99968361428384922</v>
      </c>
    </row>
    <row r="574" spans="1:5" ht="25.5" hidden="1" outlineLevel="1" x14ac:dyDescent="0.2">
      <c r="A574" s="16" t="s">
        <v>285</v>
      </c>
      <c r="B574" s="17" t="s">
        <v>286</v>
      </c>
      <c r="C574" s="18">
        <v>200.4</v>
      </c>
      <c r="D574" s="18">
        <v>200.304</v>
      </c>
      <c r="E574" s="19">
        <f t="shared" si="12"/>
        <v>0.99952095808383234</v>
      </c>
    </row>
    <row r="575" spans="1:5" hidden="1" outlineLevel="1" x14ac:dyDescent="0.2">
      <c r="A575" s="16" t="s">
        <v>287</v>
      </c>
      <c r="B575" s="17" t="s">
        <v>288</v>
      </c>
      <c r="C575" s="18">
        <v>33.9</v>
      </c>
      <c r="D575" s="18">
        <v>33.869</v>
      </c>
      <c r="E575" s="19">
        <f t="shared" si="12"/>
        <v>0.99908554572271391</v>
      </c>
    </row>
    <row r="576" spans="1:5" s="33" customFormat="1" ht="27" customHeight="1" outlineLevel="1" x14ac:dyDescent="0.2">
      <c r="A576" s="30" t="s">
        <v>769</v>
      </c>
      <c r="B576" s="31" t="s">
        <v>770</v>
      </c>
      <c r="C576" s="32">
        <f>C577</f>
        <v>12614.2</v>
      </c>
      <c r="D576" s="32">
        <f>D577</f>
        <v>12479.272999999999</v>
      </c>
      <c r="E576" s="25">
        <f t="shared" si="12"/>
        <v>0.98930356265161468</v>
      </c>
    </row>
    <row r="577" spans="1:5" ht="38.25" hidden="1" outlineLevel="1" x14ac:dyDescent="0.2">
      <c r="A577" s="16" t="s">
        <v>289</v>
      </c>
      <c r="B577" s="17" t="s">
        <v>22</v>
      </c>
      <c r="C577" s="18">
        <v>12614.2</v>
      </c>
      <c r="D577" s="18">
        <v>12479.272999999999</v>
      </c>
      <c r="E577" s="19">
        <f t="shared" si="12"/>
        <v>0.98930356265161468</v>
      </c>
    </row>
    <row r="578" spans="1:5" s="29" customFormat="1" ht="43.5" customHeight="1" outlineLevel="1" x14ac:dyDescent="0.2">
      <c r="A578" s="12" t="s">
        <v>771</v>
      </c>
      <c r="B578" s="27" t="s">
        <v>772</v>
      </c>
      <c r="C578" s="28">
        <f>C579</f>
        <v>14084.756000000001</v>
      </c>
      <c r="D578" s="28">
        <f>D579</f>
        <v>13850.583999999999</v>
      </c>
      <c r="E578" s="15">
        <f t="shared" ref="E578:E601" si="13">D578/C578</f>
        <v>0.98337408187972852</v>
      </c>
    </row>
    <row r="579" spans="1:5" s="33" customFormat="1" ht="36" customHeight="1" outlineLevel="1" x14ac:dyDescent="0.2">
      <c r="A579" s="30" t="s">
        <v>773</v>
      </c>
      <c r="B579" s="31" t="s">
        <v>774</v>
      </c>
      <c r="C579" s="32">
        <f>SUM(C580:C583)</f>
        <v>14084.756000000001</v>
      </c>
      <c r="D579" s="32">
        <f>SUM(D580:D583)</f>
        <v>13850.583999999999</v>
      </c>
      <c r="E579" s="25">
        <f t="shared" si="13"/>
        <v>0.98337408187972852</v>
      </c>
    </row>
    <row r="580" spans="1:5" hidden="1" outlineLevel="1" x14ac:dyDescent="0.2">
      <c r="A580" s="16" t="s">
        <v>290</v>
      </c>
      <c r="B580" s="17" t="s">
        <v>291</v>
      </c>
      <c r="C580" s="18">
        <v>12528.001</v>
      </c>
      <c r="D580" s="18">
        <v>12328.32</v>
      </c>
      <c r="E580" s="19">
        <f t="shared" si="13"/>
        <v>0.98406122413304398</v>
      </c>
    </row>
    <row r="581" spans="1:5" hidden="1" outlineLevel="1" x14ac:dyDescent="0.2">
      <c r="A581" s="16" t="s">
        <v>292</v>
      </c>
      <c r="B581" s="17" t="s">
        <v>293</v>
      </c>
      <c r="C581" s="18">
        <v>971.72500000000002</v>
      </c>
      <c r="D581" s="18">
        <v>943.00599999999997</v>
      </c>
      <c r="E581" s="19">
        <f t="shared" si="13"/>
        <v>0.97044534204636079</v>
      </c>
    </row>
    <row r="582" spans="1:5" hidden="1" outlineLevel="1" x14ac:dyDescent="0.2">
      <c r="A582" s="16" t="s">
        <v>294</v>
      </c>
      <c r="B582" s="17" t="s">
        <v>295</v>
      </c>
      <c r="C582" s="18">
        <v>199.1</v>
      </c>
      <c r="D582" s="18">
        <v>193.328</v>
      </c>
      <c r="E582" s="19">
        <f t="shared" si="13"/>
        <v>0.9710095429432446</v>
      </c>
    </row>
    <row r="583" spans="1:5" ht="25.5" hidden="1" outlineLevel="1" x14ac:dyDescent="0.2">
      <c r="A583" s="16" t="s">
        <v>296</v>
      </c>
      <c r="B583" s="17" t="s">
        <v>297</v>
      </c>
      <c r="C583" s="18">
        <v>385.93</v>
      </c>
      <c r="D583" s="18">
        <v>385.93</v>
      </c>
      <c r="E583" s="19">
        <f t="shared" si="13"/>
        <v>1</v>
      </c>
    </row>
    <row r="584" spans="1:5" s="29" customFormat="1" ht="43.5" customHeight="1" outlineLevel="1" x14ac:dyDescent="0.2">
      <c r="A584" s="12" t="s">
        <v>775</v>
      </c>
      <c r="B584" s="27" t="s">
        <v>776</v>
      </c>
      <c r="C584" s="28">
        <f>C585</f>
        <v>3372.5360000000001</v>
      </c>
      <c r="D584" s="28">
        <f>D585</f>
        <v>3304.2629999999999</v>
      </c>
      <c r="E584" s="15">
        <f t="shared" si="13"/>
        <v>0.97975618347735938</v>
      </c>
    </row>
    <row r="585" spans="1:5" s="33" customFormat="1" ht="32.25" customHeight="1" outlineLevel="1" x14ac:dyDescent="0.2">
      <c r="A585" s="30" t="s">
        <v>777</v>
      </c>
      <c r="B585" s="31" t="s">
        <v>778</v>
      </c>
      <c r="C585" s="32">
        <f>SUM(C586)</f>
        <v>3372.5360000000001</v>
      </c>
      <c r="D585" s="32">
        <f>SUM(D586)</f>
        <v>3304.2629999999999</v>
      </c>
      <c r="E585" s="25">
        <f t="shared" si="13"/>
        <v>0.97975618347735938</v>
      </c>
    </row>
    <row r="586" spans="1:5" ht="51" hidden="1" outlineLevel="1" x14ac:dyDescent="0.2">
      <c r="A586" s="16" t="s">
        <v>298</v>
      </c>
      <c r="B586" s="17" t="s">
        <v>299</v>
      </c>
      <c r="C586" s="18">
        <v>3372.5360000000001</v>
      </c>
      <c r="D586" s="18">
        <v>3304.2629999999999</v>
      </c>
      <c r="E586" s="19">
        <f t="shared" si="13"/>
        <v>0.97975618347735938</v>
      </c>
    </row>
    <row r="587" spans="1:5" s="29" customFormat="1" ht="35.25" customHeight="1" outlineLevel="1" x14ac:dyDescent="0.2">
      <c r="A587" s="12" t="s">
        <v>724</v>
      </c>
      <c r="B587" s="27" t="s">
        <v>725</v>
      </c>
      <c r="C587" s="28">
        <f>C588</f>
        <v>248</v>
      </c>
      <c r="D587" s="28">
        <f>D588</f>
        <v>248</v>
      </c>
      <c r="E587" s="15">
        <f t="shared" si="13"/>
        <v>1</v>
      </c>
    </row>
    <row r="588" spans="1:5" s="33" customFormat="1" ht="46.5" customHeight="1" outlineLevel="1" x14ac:dyDescent="0.2">
      <c r="A588" s="30" t="s">
        <v>726</v>
      </c>
      <c r="B588" s="31" t="s">
        <v>748</v>
      </c>
      <c r="C588" s="32">
        <f>C589</f>
        <v>248</v>
      </c>
      <c r="D588" s="32">
        <f>D589</f>
        <v>248</v>
      </c>
      <c r="E588" s="25">
        <f t="shared" si="13"/>
        <v>1</v>
      </c>
    </row>
    <row r="589" spans="1:5" ht="25.5" hidden="1" outlineLevel="1" x14ac:dyDescent="0.2">
      <c r="A589" s="16" t="s">
        <v>152</v>
      </c>
      <c r="B589" s="17" t="s">
        <v>153</v>
      </c>
      <c r="C589" s="18">
        <v>248</v>
      </c>
      <c r="D589" s="18">
        <v>248</v>
      </c>
      <c r="E589" s="19">
        <f t="shared" si="13"/>
        <v>1</v>
      </c>
    </row>
    <row r="590" spans="1:5" s="29" customFormat="1" ht="38.25" outlineLevel="1" x14ac:dyDescent="0.2">
      <c r="A590" s="12" t="s">
        <v>696</v>
      </c>
      <c r="B590" s="27" t="s">
        <v>697</v>
      </c>
      <c r="C590" s="28">
        <f>C591</f>
        <v>89.186000000000007</v>
      </c>
      <c r="D590" s="28">
        <f>D591</f>
        <v>89.185000000000002</v>
      </c>
      <c r="E590" s="15">
        <f t="shared" si="13"/>
        <v>0.99998878747785525</v>
      </c>
    </row>
    <row r="591" spans="1:5" s="33" customFormat="1" ht="36" customHeight="1" outlineLevel="1" x14ac:dyDescent="0.2">
      <c r="A591" s="30" t="s">
        <v>780</v>
      </c>
      <c r="B591" s="31" t="s">
        <v>781</v>
      </c>
      <c r="C591" s="32">
        <f>C592</f>
        <v>89.186000000000007</v>
      </c>
      <c r="D591" s="32">
        <f>D592</f>
        <v>89.185000000000002</v>
      </c>
      <c r="E591" s="25">
        <f t="shared" si="13"/>
        <v>0.99998878747785525</v>
      </c>
    </row>
    <row r="592" spans="1:5" ht="25.5" hidden="1" outlineLevel="1" x14ac:dyDescent="0.2">
      <c r="A592" s="16" t="s">
        <v>300</v>
      </c>
      <c r="B592" s="17" t="s">
        <v>301</v>
      </c>
      <c r="C592" s="18">
        <v>89.186000000000007</v>
      </c>
      <c r="D592" s="18">
        <v>89.185000000000002</v>
      </c>
      <c r="E592" s="19">
        <f t="shared" si="13"/>
        <v>0.99998878747785525</v>
      </c>
    </row>
    <row r="593" spans="1:5" s="29" customFormat="1" ht="27.75" customHeight="1" outlineLevel="1" x14ac:dyDescent="0.2">
      <c r="A593" s="12" t="s">
        <v>782</v>
      </c>
      <c r="B593" s="27" t="s">
        <v>790</v>
      </c>
      <c r="C593" s="28">
        <f>C594+C596</f>
        <v>15714.8</v>
      </c>
      <c r="D593" s="28">
        <f>D594+D596</f>
        <v>14199.127</v>
      </c>
      <c r="E593" s="15">
        <f t="shared" si="13"/>
        <v>0.90355123832310946</v>
      </c>
    </row>
    <row r="594" spans="1:5" s="33" customFormat="1" ht="30" customHeight="1" outlineLevel="1" x14ac:dyDescent="0.2">
      <c r="A594" s="30" t="s">
        <v>784</v>
      </c>
      <c r="B594" s="31" t="s">
        <v>785</v>
      </c>
      <c r="C594" s="32">
        <f>C595</f>
        <v>3714.8</v>
      </c>
      <c r="D594" s="32">
        <f>D595</f>
        <v>3714.7150000000001</v>
      </c>
      <c r="E594" s="25">
        <f t="shared" si="13"/>
        <v>0.99997711855281579</v>
      </c>
    </row>
    <row r="595" spans="1:5" ht="25.5" hidden="1" outlineLevel="1" x14ac:dyDescent="0.2">
      <c r="A595" s="16" t="s">
        <v>302</v>
      </c>
      <c r="B595" s="17" t="s">
        <v>303</v>
      </c>
      <c r="C595" s="18">
        <v>3714.8</v>
      </c>
      <c r="D595" s="18">
        <v>3714.7150000000001</v>
      </c>
      <c r="E595" s="19">
        <f t="shared" si="13"/>
        <v>0.99997711855281579</v>
      </c>
    </row>
    <row r="596" spans="1:5" s="33" customFormat="1" ht="36" customHeight="1" outlineLevel="1" x14ac:dyDescent="0.2">
      <c r="A596" s="30" t="s">
        <v>786</v>
      </c>
      <c r="B596" s="31" t="s">
        <v>787</v>
      </c>
      <c r="C596" s="32">
        <f>C597</f>
        <v>12000</v>
      </c>
      <c r="D596" s="32">
        <f>D597</f>
        <v>10484.412</v>
      </c>
      <c r="E596" s="25">
        <f t="shared" si="13"/>
        <v>0.87370100000000006</v>
      </c>
    </row>
    <row r="597" spans="1:5" ht="51" hidden="1" outlineLevel="1" x14ac:dyDescent="0.2">
      <c r="A597" s="16" t="s">
        <v>304</v>
      </c>
      <c r="B597" s="17" t="s">
        <v>305</v>
      </c>
      <c r="C597" s="18">
        <v>12000</v>
      </c>
      <c r="D597" s="18">
        <v>10484.412</v>
      </c>
      <c r="E597" s="19">
        <f t="shared" si="13"/>
        <v>0.87370100000000006</v>
      </c>
    </row>
    <row r="598" spans="1:5" s="29" customFormat="1" ht="28.5" customHeight="1" outlineLevel="1" x14ac:dyDescent="0.2">
      <c r="A598" s="12" t="s">
        <v>686</v>
      </c>
      <c r="B598" s="27" t="s">
        <v>789</v>
      </c>
      <c r="C598" s="28">
        <f>C599</f>
        <v>86</v>
      </c>
      <c r="D598" s="28">
        <f>D599</f>
        <v>86</v>
      </c>
      <c r="E598" s="38">
        <f t="shared" si="13"/>
        <v>1</v>
      </c>
    </row>
    <row r="599" spans="1:5" s="33" customFormat="1" ht="28.5" customHeight="1" outlineLevel="1" x14ac:dyDescent="0.2">
      <c r="A599" s="30" t="s">
        <v>688</v>
      </c>
      <c r="B599" s="31" t="s">
        <v>689</v>
      </c>
      <c r="C599" s="32">
        <f>C600</f>
        <v>86</v>
      </c>
      <c r="D599" s="32">
        <f>D600</f>
        <v>86</v>
      </c>
      <c r="E599" s="39">
        <f t="shared" si="13"/>
        <v>1</v>
      </c>
    </row>
    <row r="600" spans="1:5" hidden="1" outlineLevel="1" x14ac:dyDescent="0.2">
      <c r="A600" s="16" t="s">
        <v>69</v>
      </c>
      <c r="B600" s="17" t="s">
        <v>70</v>
      </c>
      <c r="C600" s="18">
        <v>86</v>
      </c>
      <c r="D600" s="18">
        <v>86</v>
      </c>
      <c r="E600" s="19">
        <f t="shared" si="13"/>
        <v>1</v>
      </c>
    </row>
    <row r="601" spans="1:5" s="29" customFormat="1" ht="20.25" customHeight="1" outlineLevel="1" x14ac:dyDescent="0.2">
      <c r="A601" s="12"/>
      <c r="B601" s="27" t="s">
        <v>677</v>
      </c>
      <c r="C601" s="28">
        <f>SUM(C602:C606)</f>
        <v>43371.99</v>
      </c>
      <c r="D601" s="28">
        <f>SUM(D602:D606)</f>
        <v>42981.589</v>
      </c>
      <c r="E601" s="15">
        <f t="shared" si="13"/>
        <v>0.99099877593811125</v>
      </c>
    </row>
    <row r="602" spans="1:5" ht="25.5" outlineLevel="1" x14ac:dyDescent="0.2">
      <c r="A602" s="16" t="s">
        <v>25</v>
      </c>
      <c r="B602" s="17" t="s">
        <v>26</v>
      </c>
      <c r="C602" s="18">
        <v>7210.19</v>
      </c>
      <c r="D602" s="18">
        <v>6884.741</v>
      </c>
      <c r="E602" s="19">
        <f t="shared" ref="E602:E704" si="14">D602/C602</f>
        <v>0.95486263191399956</v>
      </c>
    </row>
    <row r="603" spans="1:5" ht="38.25" outlineLevel="1" x14ac:dyDescent="0.2">
      <c r="A603" s="16" t="s">
        <v>308</v>
      </c>
      <c r="B603" s="17" t="s">
        <v>309</v>
      </c>
      <c r="C603" s="18">
        <v>485.3</v>
      </c>
      <c r="D603" s="18">
        <v>471.00900000000001</v>
      </c>
      <c r="E603" s="19">
        <f t="shared" si="14"/>
        <v>0.970552235730476</v>
      </c>
    </row>
    <row r="604" spans="1:5" ht="34.5" customHeight="1" outlineLevel="1" x14ac:dyDescent="0.2">
      <c r="A604" s="16" t="s">
        <v>310</v>
      </c>
      <c r="B604" s="17" t="s">
        <v>311</v>
      </c>
      <c r="C604" s="18">
        <v>3409.7</v>
      </c>
      <c r="D604" s="18">
        <v>3377.098</v>
      </c>
      <c r="E604" s="19">
        <f t="shared" si="14"/>
        <v>0.99043845499604077</v>
      </c>
    </row>
    <row r="605" spans="1:5" ht="38.25" outlineLevel="1" x14ac:dyDescent="0.2">
      <c r="A605" s="16" t="s">
        <v>312</v>
      </c>
      <c r="B605" s="17" t="s">
        <v>313</v>
      </c>
      <c r="C605" s="18">
        <v>28833.358</v>
      </c>
      <c r="D605" s="18">
        <v>28816.1</v>
      </c>
      <c r="E605" s="19">
        <f t="shared" si="14"/>
        <v>0.99940145715944695</v>
      </c>
    </row>
    <row r="606" spans="1:5" ht="25.5" outlineLevel="1" x14ac:dyDescent="0.2">
      <c r="A606" s="16" t="s">
        <v>314</v>
      </c>
      <c r="B606" s="17" t="s">
        <v>315</v>
      </c>
      <c r="C606" s="18">
        <v>3433.442</v>
      </c>
      <c r="D606" s="18">
        <v>3432.6410000000001</v>
      </c>
      <c r="E606" s="19">
        <f t="shared" si="14"/>
        <v>0.99976670641298149</v>
      </c>
    </row>
    <row r="607" spans="1:5" ht="20.25" customHeight="1" x14ac:dyDescent="0.2">
      <c r="A607" s="51" t="s">
        <v>321</v>
      </c>
      <c r="B607" s="51"/>
      <c r="C607" s="20">
        <f>C609+C666</f>
        <v>248916.76299999995</v>
      </c>
      <c r="D607" s="20">
        <f>D609+D666</f>
        <v>247484.467</v>
      </c>
      <c r="E607" s="13">
        <f t="shared" si="14"/>
        <v>0.99424588371334421</v>
      </c>
    </row>
    <row r="608" spans="1:5" ht="20.25" customHeight="1" x14ac:dyDescent="0.2">
      <c r="A608" s="10"/>
      <c r="B608" s="11" t="s">
        <v>662</v>
      </c>
      <c r="C608" s="34"/>
      <c r="D608" s="34"/>
      <c r="E608" s="15"/>
    </row>
    <row r="609" spans="1:5" ht="20.25" customHeight="1" x14ac:dyDescent="0.2">
      <c r="A609" s="10"/>
      <c r="B609" s="11" t="s">
        <v>663</v>
      </c>
      <c r="C609" s="34">
        <f>C610+C613+C617+C620+C630+C635+C643+C649+C652+C655+C658+C663</f>
        <v>209783.15599999996</v>
      </c>
      <c r="D609" s="34">
        <f>D610+D613+D617+D620+D630+D635+D643+D649+D652+D655+D658+D663</f>
        <v>208449.96300000002</v>
      </c>
      <c r="E609" s="15">
        <f t="shared" si="14"/>
        <v>0.99364489968870551</v>
      </c>
    </row>
    <row r="610" spans="1:5" ht="20.25" customHeight="1" x14ac:dyDescent="0.2">
      <c r="A610" s="10" t="s">
        <v>700</v>
      </c>
      <c r="B610" s="11" t="s">
        <v>701</v>
      </c>
      <c r="C610" s="34">
        <f>C611</f>
        <v>1504.8</v>
      </c>
      <c r="D610" s="34">
        <f>D611</f>
        <v>1500.9939999999999</v>
      </c>
      <c r="E610" s="15">
        <f t="shared" si="14"/>
        <v>0.99747076023391812</v>
      </c>
    </row>
    <row r="611" spans="1:5" s="33" customFormat="1" ht="20.25" customHeight="1" collapsed="1" x14ac:dyDescent="0.2">
      <c r="A611" s="23" t="s">
        <v>702</v>
      </c>
      <c r="B611" s="26" t="s">
        <v>750</v>
      </c>
      <c r="C611" s="36">
        <f>C612</f>
        <v>1504.8</v>
      </c>
      <c r="D611" s="36">
        <f>D612</f>
        <v>1500.9939999999999</v>
      </c>
      <c r="E611" s="25">
        <f t="shared" si="14"/>
        <v>0.99747076023391812</v>
      </c>
    </row>
    <row r="612" spans="1:5" hidden="1" outlineLevel="1" x14ac:dyDescent="0.2">
      <c r="A612" s="16" t="s">
        <v>115</v>
      </c>
      <c r="B612" s="17" t="s">
        <v>116</v>
      </c>
      <c r="C612" s="18">
        <v>1504.8</v>
      </c>
      <c r="D612" s="18">
        <v>1500.9939999999999</v>
      </c>
      <c r="E612" s="19">
        <f t="shared" si="14"/>
        <v>0.99747076023391812</v>
      </c>
    </row>
    <row r="613" spans="1:5" s="29" customFormat="1" ht="15" customHeight="1" outlineLevel="1" x14ac:dyDescent="0.2">
      <c r="A613" s="12" t="s">
        <v>716</v>
      </c>
      <c r="B613" s="27" t="s">
        <v>717</v>
      </c>
      <c r="C613" s="28">
        <f>C614</f>
        <v>1788.3049999999998</v>
      </c>
      <c r="D613" s="28">
        <f>D614</f>
        <v>1788.3049999999998</v>
      </c>
      <c r="E613" s="15">
        <f t="shared" si="14"/>
        <v>1</v>
      </c>
    </row>
    <row r="614" spans="1:5" s="33" customFormat="1" ht="25.5" outlineLevel="1" x14ac:dyDescent="0.2">
      <c r="A614" s="30" t="s">
        <v>718</v>
      </c>
      <c r="B614" s="31" t="s">
        <v>719</v>
      </c>
      <c r="C614" s="32">
        <f>SUM(C615:C616)</f>
        <v>1788.3049999999998</v>
      </c>
      <c r="D614" s="32">
        <f>SUM(D615:D616)</f>
        <v>1788.3049999999998</v>
      </c>
      <c r="E614" s="25">
        <f t="shared" si="14"/>
        <v>1</v>
      </c>
    </row>
    <row r="615" spans="1:5" ht="12.75" hidden="1" customHeight="1" outlineLevel="1" x14ac:dyDescent="0.2">
      <c r="A615" s="16" t="s">
        <v>145</v>
      </c>
      <c r="B615" s="17" t="s">
        <v>146</v>
      </c>
      <c r="C615" s="18">
        <v>148.005</v>
      </c>
      <c r="D615" s="18">
        <v>148.005</v>
      </c>
      <c r="E615" s="19">
        <f t="shared" si="14"/>
        <v>1</v>
      </c>
    </row>
    <row r="616" spans="1:5" ht="51" hidden="1" customHeight="1" outlineLevel="1" x14ac:dyDescent="0.2">
      <c r="A616" s="16" t="s">
        <v>261</v>
      </c>
      <c r="B616" s="17" t="s">
        <v>262</v>
      </c>
      <c r="C616" s="18">
        <v>1640.3</v>
      </c>
      <c r="D616" s="18">
        <v>1640.3</v>
      </c>
      <c r="E616" s="19">
        <f t="shared" si="14"/>
        <v>1</v>
      </c>
    </row>
    <row r="617" spans="1:5" s="29" customFormat="1" ht="30.75" customHeight="1" outlineLevel="1" x14ac:dyDescent="0.2">
      <c r="A617" s="12" t="s">
        <v>741</v>
      </c>
      <c r="B617" s="27" t="s">
        <v>742</v>
      </c>
      <c r="C617" s="28">
        <f>C618</f>
        <v>2477.1260000000002</v>
      </c>
      <c r="D617" s="28">
        <f>D618</f>
        <v>2476.0459999999998</v>
      </c>
      <c r="E617" s="15">
        <f t="shared" si="14"/>
        <v>0.99956401087389157</v>
      </c>
    </row>
    <row r="618" spans="1:5" s="33" customFormat="1" ht="33.75" customHeight="1" outlineLevel="1" x14ac:dyDescent="0.2">
      <c r="A618" s="30" t="s">
        <v>743</v>
      </c>
      <c r="B618" s="31" t="s">
        <v>744</v>
      </c>
      <c r="C618" s="32">
        <f>SUM(C619)</f>
        <v>2477.1260000000002</v>
      </c>
      <c r="D618" s="32">
        <f>SUM(D619)</f>
        <v>2476.0459999999998</v>
      </c>
      <c r="E618" s="25">
        <f t="shared" si="14"/>
        <v>0.99956401087389157</v>
      </c>
    </row>
    <row r="619" spans="1:5" hidden="1" outlineLevel="1" x14ac:dyDescent="0.2">
      <c r="A619" s="16" t="s">
        <v>263</v>
      </c>
      <c r="B619" s="17" t="s">
        <v>264</v>
      </c>
      <c r="C619" s="18">
        <v>2477.1260000000002</v>
      </c>
      <c r="D619" s="18">
        <v>2476.0459999999998</v>
      </c>
      <c r="E619" s="19">
        <f t="shared" si="14"/>
        <v>0.99956401087389157</v>
      </c>
    </row>
    <row r="620" spans="1:5" s="29" customFormat="1" ht="18.75" customHeight="1" outlineLevel="1" x14ac:dyDescent="0.2">
      <c r="A620" s="12" t="s">
        <v>751</v>
      </c>
      <c r="B620" s="27" t="s">
        <v>752</v>
      </c>
      <c r="C620" s="28">
        <f>C621+C623+C627</f>
        <v>5986.7</v>
      </c>
      <c r="D620" s="28">
        <f>D621+D623+D627</f>
        <v>5746.6409999999996</v>
      </c>
      <c r="E620" s="15">
        <f t="shared" si="14"/>
        <v>0.95990128117326734</v>
      </c>
    </row>
    <row r="621" spans="1:5" s="33" customFormat="1" ht="45" customHeight="1" outlineLevel="1" x14ac:dyDescent="0.2">
      <c r="A621" s="30" t="s">
        <v>753</v>
      </c>
      <c r="B621" s="31" t="s">
        <v>754</v>
      </c>
      <c r="C621" s="32">
        <f>SUM(C622)</f>
        <v>15</v>
      </c>
      <c r="D621" s="32">
        <f>SUM(D622)</f>
        <v>15</v>
      </c>
      <c r="E621" s="25">
        <f t="shared" si="14"/>
        <v>1</v>
      </c>
    </row>
    <row r="622" spans="1:5" ht="38.25" hidden="1" outlineLevel="1" x14ac:dyDescent="0.2">
      <c r="A622" s="16" t="s">
        <v>265</v>
      </c>
      <c r="B622" s="17" t="s">
        <v>266</v>
      </c>
      <c r="C622" s="18">
        <v>15</v>
      </c>
      <c r="D622" s="18">
        <v>15</v>
      </c>
      <c r="E622" s="19">
        <f t="shared" si="14"/>
        <v>1</v>
      </c>
    </row>
    <row r="623" spans="1:5" s="33" customFormat="1" ht="46.5" customHeight="1" outlineLevel="1" x14ac:dyDescent="0.2">
      <c r="A623" s="30" t="s">
        <v>755</v>
      </c>
      <c r="B623" s="31" t="s">
        <v>756</v>
      </c>
      <c r="C623" s="32">
        <f>SUM(C624:C626)</f>
        <v>4383.5</v>
      </c>
      <c r="D623" s="32">
        <f>SUM(D624:D626)</f>
        <v>4383.5</v>
      </c>
      <c r="E623" s="25">
        <f t="shared" si="14"/>
        <v>1</v>
      </c>
    </row>
    <row r="624" spans="1:5" ht="25.5" hidden="1" outlineLevel="1" x14ac:dyDescent="0.2">
      <c r="A624" s="16" t="s">
        <v>267</v>
      </c>
      <c r="B624" s="17" t="s">
        <v>268</v>
      </c>
      <c r="C624" s="18">
        <v>407.5</v>
      </c>
      <c r="D624" s="18">
        <v>407.5</v>
      </c>
      <c r="E624" s="19">
        <f t="shared" si="14"/>
        <v>1</v>
      </c>
    </row>
    <row r="625" spans="1:5" ht="25.5" hidden="1" outlineLevel="1" x14ac:dyDescent="0.2">
      <c r="A625" s="16" t="s">
        <v>269</v>
      </c>
      <c r="B625" s="17" t="s">
        <v>270</v>
      </c>
      <c r="C625" s="18">
        <v>3536.3</v>
      </c>
      <c r="D625" s="18">
        <v>3536.3</v>
      </c>
      <c r="E625" s="19">
        <f t="shared" si="14"/>
        <v>1</v>
      </c>
    </row>
    <row r="626" spans="1:5" ht="38.25" hidden="1" outlineLevel="1" x14ac:dyDescent="0.2">
      <c r="A626" s="16" t="s">
        <v>271</v>
      </c>
      <c r="B626" s="17" t="s">
        <v>272</v>
      </c>
      <c r="C626" s="18">
        <v>439.7</v>
      </c>
      <c r="D626" s="18">
        <v>439.7</v>
      </c>
      <c r="E626" s="19">
        <f t="shared" si="14"/>
        <v>1</v>
      </c>
    </row>
    <row r="627" spans="1:5" s="33" customFormat="1" ht="30.75" customHeight="1" outlineLevel="1" x14ac:dyDescent="0.2">
      <c r="A627" s="30" t="s">
        <v>757</v>
      </c>
      <c r="B627" s="31" t="s">
        <v>758</v>
      </c>
      <c r="C627" s="32">
        <f>SUM(C628:C629)</f>
        <v>1588.1999999999998</v>
      </c>
      <c r="D627" s="32">
        <f>SUM(D628:D629)</f>
        <v>1348.1410000000001</v>
      </c>
      <c r="E627" s="25">
        <f t="shared" si="14"/>
        <v>0.84884838181589239</v>
      </c>
    </row>
    <row r="628" spans="1:5" ht="25.5" hidden="1" outlineLevel="1" x14ac:dyDescent="0.2">
      <c r="A628" s="16" t="s">
        <v>273</v>
      </c>
      <c r="B628" s="17" t="s">
        <v>274</v>
      </c>
      <c r="C628" s="18">
        <v>1340.6</v>
      </c>
      <c r="D628" s="18">
        <v>1162.252</v>
      </c>
      <c r="E628" s="19">
        <f t="shared" si="14"/>
        <v>0.86696404594957488</v>
      </c>
    </row>
    <row r="629" spans="1:5" ht="25.5" hidden="1" outlineLevel="1" x14ac:dyDescent="0.2">
      <c r="A629" s="16" t="s">
        <v>275</v>
      </c>
      <c r="B629" s="17" t="s">
        <v>276</v>
      </c>
      <c r="C629" s="18">
        <v>247.6</v>
      </c>
      <c r="D629" s="18">
        <v>185.88900000000001</v>
      </c>
      <c r="E629" s="19">
        <f t="shared" si="14"/>
        <v>0.7507633279483038</v>
      </c>
    </row>
    <row r="630" spans="1:5" s="29" customFormat="1" ht="29.25" customHeight="1" outlineLevel="1" x14ac:dyDescent="0.2">
      <c r="A630" s="12" t="s">
        <v>759</v>
      </c>
      <c r="B630" s="27" t="s">
        <v>760</v>
      </c>
      <c r="C630" s="28">
        <f>C631+C633</f>
        <v>700.54700000000003</v>
      </c>
      <c r="D630" s="28">
        <f>D631+D633</f>
        <v>700.54600000000005</v>
      </c>
      <c r="E630" s="15">
        <f t="shared" si="14"/>
        <v>0.99999857254402635</v>
      </c>
    </row>
    <row r="631" spans="1:5" s="33" customFormat="1" ht="32.25" customHeight="1" outlineLevel="1" x14ac:dyDescent="0.2">
      <c r="A631" s="30" t="s">
        <v>761</v>
      </c>
      <c r="B631" s="31" t="s">
        <v>795</v>
      </c>
      <c r="C631" s="32">
        <f>C632</f>
        <v>598.82100000000003</v>
      </c>
      <c r="D631" s="32">
        <f>D632</f>
        <v>598.82000000000005</v>
      </c>
      <c r="E631" s="25">
        <f t="shared" si="14"/>
        <v>0.99999833005188532</v>
      </c>
    </row>
    <row r="632" spans="1:5" ht="38.25" hidden="1" outlineLevel="1" x14ac:dyDescent="0.2">
      <c r="A632" s="16" t="s">
        <v>277</v>
      </c>
      <c r="B632" s="17" t="s">
        <v>278</v>
      </c>
      <c r="C632" s="18">
        <v>598.82100000000003</v>
      </c>
      <c r="D632" s="18">
        <v>598.82000000000005</v>
      </c>
      <c r="E632" s="19">
        <f t="shared" si="14"/>
        <v>0.99999833005188532</v>
      </c>
    </row>
    <row r="633" spans="1:5" s="33" customFormat="1" ht="35.25" customHeight="1" outlineLevel="1" x14ac:dyDescent="0.2">
      <c r="A633" s="30" t="s">
        <v>763</v>
      </c>
      <c r="B633" s="31" t="s">
        <v>794</v>
      </c>
      <c r="C633" s="32">
        <f>SUM(C634)</f>
        <v>101.726</v>
      </c>
      <c r="D633" s="32">
        <f>SUM(D634)</f>
        <v>101.726</v>
      </c>
      <c r="E633" s="25">
        <f t="shared" si="14"/>
        <v>1</v>
      </c>
    </row>
    <row r="634" spans="1:5" ht="25.5" hidden="1" outlineLevel="1" x14ac:dyDescent="0.2">
      <c r="A634" s="16" t="s">
        <v>279</v>
      </c>
      <c r="B634" s="17" t="s">
        <v>280</v>
      </c>
      <c r="C634" s="18">
        <v>101.726</v>
      </c>
      <c r="D634" s="18">
        <v>101.726</v>
      </c>
      <c r="E634" s="19">
        <f t="shared" si="14"/>
        <v>1</v>
      </c>
    </row>
    <row r="635" spans="1:5" s="29" customFormat="1" ht="28.5" customHeight="1" outlineLevel="1" x14ac:dyDescent="0.2">
      <c r="A635" s="12" t="s">
        <v>765</v>
      </c>
      <c r="B635" s="27" t="s">
        <v>766</v>
      </c>
      <c r="C635" s="28">
        <f>C636+C641</f>
        <v>167540.78099999999</v>
      </c>
      <c r="D635" s="28">
        <f>D636+D641</f>
        <v>167463.63400000002</v>
      </c>
      <c r="E635" s="15">
        <f t="shared" si="14"/>
        <v>0.99953953300480336</v>
      </c>
    </row>
    <row r="636" spans="1:5" s="33" customFormat="1" ht="31.5" customHeight="1" outlineLevel="1" x14ac:dyDescent="0.2">
      <c r="A636" s="30" t="s">
        <v>767</v>
      </c>
      <c r="B636" s="31" t="s">
        <v>768</v>
      </c>
      <c r="C636" s="32">
        <f>SUM(C637:C640)</f>
        <v>155472.288</v>
      </c>
      <c r="D636" s="32">
        <f>SUM(D637:D640)</f>
        <v>155435.04300000001</v>
      </c>
      <c r="E636" s="25">
        <f t="shared" si="14"/>
        <v>0.99976043962252625</v>
      </c>
    </row>
    <row r="637" spans="1:5" hidden="1" outlineLevel="1" x14ac:dyDescent="0.2">
      <c r="A637" s="16" t="s">
        <v>281</v>
      </c>
      <c r="B637" s="17" t="s">
        <v>282</v>
      </c>
      <c r="C637" s="18">
        <v>152028.44899999999</v>
      </c>
      <c r="D637" s="18">
        <v>152022.93799999999</v>
      </c>
      <c r="E637" s="19">
        <f t="shared" si="14"/>
        <v>0.99996375020572625</v>
      </c>
    </row>
    <row r="638" spans="1:5" hidden="1" outlineLevel="1" x14ac:dyDescent="0.2">
      <c r="A638" s="16" t="s">
        <v>283</v>
      </c>
      <c r="B638" s="17" t="s">
        <v>284</v>
      </c>
      <c r="C638" s="18">
        <v>3091.6390000000001</v>
      </c>
      <c r="D638" s="18">
        <v>3091.6379999999999</v>
      </c>
      <c r="E638" s="19">
        <f t="shared" si="14"/>
        <v>0.99999967654697064</v>
      </c>
    </row>
    <row r="639" spans="1:5" ht="25.5" hidden="1" outlineLevel="1" x14ac:dyDescent="0.2">
      <c r="A639" s="16" t="s">
        <v>285</v>
      </c>
      <c r="B639" s="17" t="s">
        <v>286</v>
      </c>
      <c r="C639" s="18">
        <v>246.5</v>
      </c>
      <c r="D639" s="18">
        <v>246.5</v>
      </c>
      <c r="E639" s="19">
        <f t="shared" si="14"/>
        <v>1</v>
      </c>
    </row>
    <row r="640" spans="1:5" hidden="1" outlineLevel="1" x14ac:dyDescent="0.2">
      <c r="A640" s="16" t="s">
        <v>287</v>
      </c>
      <c r="B640" s="17" t="s">
        <v>288</v>
      </c>
      <c r="C640" s="18">
        <v>105.7</v>
      </c>
      <c r="D640" s="18">
        <v>73.966999999999999</v>
      </c>
      <c r="E640" s="19">
        <f t="shared" si="14"/>
        <v>0.69978240302743611</v>
      </c>
    </row>
    <row r="641" spans="1:5" s="33" customFormat="1" outlineLevel="1" x14ac:dyDescent="0.2">
      <c r="A641" s="30" t="s">
        <v>769</v>
      </c>
      <c r="B641" s="31" t="s">
        <v>770</v>
      </c>
      <c r="C641" s="32">
        <f>C642</f>
        <v>12068.493</v>
      </c>
      <c r="D641" s="32">
        <f>D642</f>
        <v>12028.591</v>
      </c>
      <c r="E641" s="25">
        <f t="shared" si="14"/>
        <v>0.99669370483953545</v>
      </c>
    </row>
    <row r="642" spans="1:5" ht="38.25" hidden="1" outlineLevel="1" x14ac:dyDescent="0.2">
      <c r="A642" s="16" t="s">
        <v>289</v>
      </c>
      <c r="B642" s="17" t="s">
        <v>22</v>
      </c>
      <c r="C642" s="18">
        <v>12068.493</v>
      </c>
      <c r="D642" s="18">
        <v>12028.591</v>
      </c>
      <c r="E642" s="19">
        <f t="shared" si="14"/>
        <v>0.99669370483953545</v>
      </c>
    </row>
    <row r="643" spans="1:5" s="29" customFormat="1" ht="42.75" customHeight="1" outlineLevel="1" x14ac:dyDescent="0.2">
      <c r="A643" s="12" t="s">
        <v>771</v>
      </c>
      <c r="B643" s="27" t="s">
        <v>772</v>
      </c>
      <c r="C643" s="28">
        <f>C644</f>
        <v>14123.341</v>
      </c>
      <c r="D643" s="28">
        <f>D644</f>
        <v>13962.063</v>
      </c>
      <c r="E643" s="15">
        <f t="shared" si="14"/>
        <v>0.98858074728918599</v>
      </c>
    </row>
    <row r="644" spans="1:5" s="33" customFormat="1" ht="30.75" customHeight="1" outlineLevel="1" x14ac:dyDescent="0.2">
      <c r="A644" s="30" t="s">
        <v>773</v>
      </c>
      <c r="B644" s="31" t="s">
        <v>774</v>
      </c>
      <c r="C644" s="32">
        <f>SUM(C645:C648)</f>
        <v>14123.341</v>
      </c>
      <c r="D644" s="32">
        <f>SUM(D645:D648)</f>
        <v>13962.063</v>
      </c>
      <c r="E644" s="25">
        <f t="shared" si="14"/>
        <v>0.98858074728918599</v>
      </c>
    </row>
    <row r="645" spans="1:5" hidden="1" outlineLevel="1" x14ac:dyDescent="0.2">
      <c r="A645" s="16" t="s">
        <v>290</v>
      </c>
      <c r="B645" s="17" t="s">
        <v>291</v>
      </c>
      <c r="C645" s="18">
        <v>11849.401</v>
      </c>
      <c r="D645" s="18">
        <v>11848.262000000001</v>
      </c>
      <c r="E645" s="19">
        <f t="shared" si="14"/>
        <v>0.99990387699766436</v>
      </c>
    </row>
    <row r="646" spans="1:5" hidden="1" outlineLevel="1" x14ac:dyDescent="0.2">
      <c r="A646" s="16" t="s">
        <v>292</v>
      </c>
      <c r="B646" s="17" t="s">
        <v>293</v>
      </c>
      <c r="C646" s="18">
        <v>1229.126</v>
      </c>
      <c r="D646" s="18">
        <v>1229.126</v>
      </c>
      <c r="E646" s="19">
        <f t="shared" si="14"/>
        <v>1</v>
      </c>
    </row>
    <row r="647" spans="1:5" hidden="1" outlineLevel="1" x14ac:dyDescent="0.2">
      <c r="A647" s="16" t="s">
        <v>294</v>
      </c>
      <c r="B647" s="17" t="s">
        <v>295</v>
      </c>
      <c r="C647" s="18">
        <v>699.60500000000002</v>
      </c>
      <c r="D647" s="18">
        <v>699.56299999999999</v>
      </c>
      <c r="E647" s="19">
        <f t="shared" si="14"/>
        <v>0.99993996612374125</v>
      </c>
    </row>
    <row r="648" spans="1:5" ht="25.5" hidden="1" outlineLevel="1" x14ac:dyDescent="0.2">
      <c r="A648" s="16" t="s">
        <v>296</v>
      </c>
      <c r="B648" s="17" t="s">
        <v>297</v>
      </c>
      <c r="C648" s="18">
        <v>345.209</v>
      </c>
      <c r="D648" s="18">
        <v>185.11199999999999</v>
      </c>
      <c r="E648" s="19">
        <f t="shared" si="14"/>
        <v>0.53623167414522799</v>
      </c>
    </row>
    <row r="649" spans="1:5" s="29" customFormat="1" ht="42.75" customHeight="1" outlineLevel="1" x14ac:dyDescent="0.2">
      <c r="A649" s="12" t="s">
        <v>775</v>
      </c>
      <c r="B649" s="27" t="s">
        <v>776</v>
      </c>
      <c r="C649" s="28">
        <f>C650</f>
        <v>2456.4110000000001</v>
      </c>
      <c r="D649" s="28">
        <f>D650</f>
        <v>2435.5949999999998</v>
      </c>
      <c r="E649" s="15">
        <f t="shared" si="14"/>
        <v>0.9915258480767265</v>
      </c>
    </row>
    <row r="650" spans="1:5" s="33" customFormat="1" ht="30.75" customHeight="1" outlineLevel="1" x14ac:dyDescent="0.2">
      <c r="A650" s="30" t="s">
        <v>777</v>
      </c>
      <c r="B650" s="31" t="s">
        <v>778</v>
      </c>
      <c r="C650" s="32">
        <f>C651</f>
        <v>2456.4110000000001</v>
      </c>
      <c r="D650" s="32">
        <f>D651</f>
        <v>2435.5949999999998</v>
      </c>
      <c r="E650" s="25">
        <f t="shared" si="14"/>
        <v>0.9915258480767265</v>
      </c>
    </row>
    <row r="651" spans="1:5" ht="51" hidden="1" outlineLevel="1" x14ac:dyDescent="0.2">
      <c r="A651" s="16" t="s">
        <v>298</v>
      </c>
      <c r="B651" s="17" t="s">
        <v>299</v>
      </c>
      <c r="C651" s="18">
        <v>2456.4110000000001</v>
      </c>
      <c r="D651" s="18">
        <v>2435.5949999999998</v>
      </c>
      <c r="E651" s="19">
        <f t="shared" si="14"/>
        <v>0.9915258480767265</v>
      </c>
    </row>
    <row r="652" spans="1:5" s="29" customFormat="1" ht="30" customHeight="1" outlineLevel="1" x14ac:dyDescent="0.2">
      <c r="A652" s="12" t="s">
        <v>724</v>
      </c>
      <c r="B652" s="27" t="s">
        <v>725</v>
      </c>
      <c r="C652" s="28">
        <f>C653</f>
        <v>167.53299999999999</v>
      </c>
      <c r="D652" s="28">
        <f>D653</f>
        <v>167.53200000000001</v>
      </c>
      <c r="E652" s="15">
        <f t="shared" si="14"/>
        <v>0.99999403102672324</v>
      </c>
    </row>
    <row r="653" spans="1:5" s="33" customFormat="1" ht="46.5" customHeight="1" outlineLevel="1" x14ac:dyDescent="0.2">
      <c r="A653" s="30" t="s">
        <v>726</v>
      </c>
      <c r="B653" s="31" t="s">
        <v>748</v>
      </c>
      <c r="C653" s="32">
        <f>C654</f>
        <v>167.53299999999999</v>
      </c>
      <c r="D653" s="32">
        <f>D654</f>
        <v>167.53200000000001</v>
      </c>
      <c r="E653" s="25">
        <f t="shared" si="14"/>
        <v>0.99999403102672324</v>
      </c>
    </row>
    <row r="654" spans="1:5" ht="25.5" hidden="1" outlineLevel="1" x14ac:dyDescent="0.2">
      <c r="A654" s="16" t="s">
        <v>152</v>
      </c>
      <c r="B654" s="17" t="s">
        <v>153</v>
      </c>
      <c r="C654" s="18">
        <v>167.53299999999999</v>
      </c>
      <c r="D654" s="18">
        <v>167.53200000000001</v>
      </c>
      <c r="E654" s="19">
        <f t="shared" si="14"/>
        <v>0.99999403102672324</v>
      </c>
    </row>
    <row r="655" spans="1:5" s="29" customFormat="1" ht="42" customHeight="1" outlineLevel="1" x14ac:dyDescent="0.2">
      <c r="A655" s="12" t="s">
        <v>696</v>
      </c>
      <c r="B655" s="27" t="s">
        <v>697</v>
      </c>
      <c r="C655" s="28">
        <f>C656</f>
        <v>298.88900000000001</v>
      </c>
      <c r="D655" s="28">
        <f>D656</f>
        <v>298.88900000000001</v>
      </c>
      <c r="E655" s="15">
        <f t="shared" si="14"/>
        <v>1</v>
      </c>
    </row>
    <row r="656" spans="1:5" s="33" customFormat="1" ht="33" customHeight="1" outlineLevel="1" x14ac:dyDescent="0.2">
      <c r="A656" s="30" t="s">
        <v>780</v>
      </c>
      <c r="B656" s="31" t="s">
        <v>781</v>
      </c>
      <c r="C656" s="32">
        <f>C657</f>
        <v>298.88900000000001</v>
      </c>
      <c r="D656" s="32">
        <f>D657</f>
        <v>298.88900000000001</v>
      </c>
      <c r="E656" s="25">
        <f t="shared" si="14"/>
        <v>1</v>
      </c>
    </row>
    <row r="657" spans="1:5" ht="28.5" hidden="1" customHeight="1" outlineLevel="1" x14ac:dyDescent="0.2">
      <c r="A657" s="16" t="s">
        <v>300</v>
      </c>
      <c r="B657" s="17" t="s">
        <v>301</v>
      </c>
      <c r="C657" s="18">
        <v>298.88900000000001</v>
      </c>
      <c r="D657" s="18">
        <v>298.88900000000001</v>
      </c>
      <c r="E657" s="19">
        <f t="shared" si="14"/>
        <v>1</v>
      </c>
    </row>
    <row r="658" spans="1:5" s="29" customFormat="1" ht="37.5" customHeight="1" outlineLevel="1" x14ac:dyDescent="0.2">
      <c r="A658" s="12" t="s">
        <v>782</v>
      </c>
      <c r="B658" s="27" t="s">
        <v>790</v>
      </c>
      <c r="C658" s="28">
        <f>C659+C661</f>
        <v>12646.323</v>
      </c>
      <c r="D658" s="28">
        <f>D659+D661</f>
        <v>11817.323</v>
      </c>
      <c r="E658" s="15">
        <f t="shared" si="14"/>
        <v>0.93444734884598468</v>
      </c>
    </row>
    <row r="659" spans="1:5" s="33" customFormat="1" ht="35.25" customHeight="1" outlineLevel="1" x14ac:dyDescent="0.2">
      <c r="A659" s="30" t="s">
        <v>784</v>
      </c>
      <c r="B659" s="31" t="s">
        <v>785</v>
      </c>
      <c r="C659" s="32">
        <f>C660</f>
        <v>2646.3229999999999</v>
      </c>
      <c r="D659" s="32">
        <f>D660</f>
        <v>2646.3229999999999</v>
      </c>
      <c r="E659" s="25">
        <f t="shared" si="14"/>
        <v>1</v>
      </c>
    </row>
    <row r="660" spans="1:5" ht="25.5" hidden="1" outlineLevel="1" x14ac:dyDescent="0.2">
      <c r="A660" s="16" t="s">
        <v>302</v>
      </c>
      <c r="B660" s="17" t="s">
        <v>303</v>
      </c>
      <c r="C660" s="18">
        <v>2646.3229999999999</v>
      </c>
      <c r="D660" s="18">
        <v>2646.3229999999999</v>
      </c>
      <c r="E660" s="19">
        <f t="shared" si="14"/>
        <v>1</v>
      </c>
    </row>
    <row r="661" spans="1:5" s="33" customFormat="1" ht="25.5" outlineLevel="1" x14ac:dyDescent="0.2">
      <c r="A661" s="30" t="s">
        <v>786</v>
      </c>
      <c r="B661" s="31" t="s">
        <v>787</v>
      </c>
      <c r="C661" s="32">
        <f>C662</f>
        <v>10000</v>
      </c>
      <c r="D661" s="32">
        <f>D662</f>
        <v>9171</v>
      </c>
      <c r="E661" s="25">
        <f t="shared" si="14"/>
        <v>0.91710000000000003</v>
      </c>
    </row>
    <row r="662" spans="1:5" ht="51" hidden="1" outlineLevel="1" x14ac:dyDescent="0.2">
      <c r="A662" s="16" t="s">
        <v>304</v>
      </c>
      <c r="B662" s="17" t="s">
        <v>305</v>
      </c>
      <c r="C662" s="18">
        <v>10000</v>
      </c>
      <c r="D662" s="18">
        <v>9171</v>
      </c>
      <c r="E662" s="19">
        <f t="shared" si="14"/>
        <v>0.91710000000000003</v>
      </c>
    </row>
    <row r="663" spans="1:5" s="29" customFormat="1" ht="25.5" outlineLevel="1" x14ac:dyDescent="0.2">
      <c r="A663" s="12" t="s">
        <v>686</v>
      </c>
      <c r="B663" s="27" t="s">
        <v>789</v>
      </c>
      <c r="C663" s="28">
        <f>C664</f>
        <v>92.4</v>
      </c>
      <c r="D663" s="28">
        <f>D664</f>
        <v>92.394999999999996</v>
      </c>
      <c r="E663" s="15">
        <f t="shared" si="14"/>
        <v>0.9999458874458873</v>
      </c>
    </row>
    <row r="664" spans="1:5" s="33" customFormat="1" ht="31.5" customHeight="1" outlineLevel="1" x14ac:dyDescent="0.2">
      <c r="A664" s="30" t="s">
        <v>688</v>
      </c>
      <c r="B664" s="31" t="s">
        <v>689</v>
      </c>
      <c r="C664" s="32">
        <f>C665</f>
        <v>92.4</v>
      </c>
      <c r="D664" s="32">
        <f>D665</f>
        <v>92.394999999999996</v>
      </c>
      <c r="E664" s="25">
        <f t="shared" si="14"/>
        <v>0.9999458874458873</v>
      </c>
    </row>
    <row r="665" spans="1:5" hidden="1" outlineLevel="1" x14ac:dyDescent="0.2">
      <c r="A665" s="16" t="s">
        <v>69</v>
      </c>
      <c r="B665" s="17" t="s">
        <v>70</v>
      </c>
      <c r="C665" s="18">
        <v>92.4</v>
      </c>
      <c r="D665" s="18">
        <v>92.394999999999996</v>
      </c>
      <c r="E665" s="19">
        <f t="shared" si="14"/>
        <v>0.9999458874458873</v>
      </c>
    </row>
    <row r="666" spans="1:5" s="29" customFormat="1" ht="17.25" customHeight="1" outlineLevel="1" x14ac:dyDescent="0.2">
      <c r="A666" s="12"/>
      <c r="B666" s="27" t="s">
        <v>677</v>
      </c>
      <c r="C666" s="28">
        <f>SUM(C667:C671)</f>
        <v>39133.606999999996</v>
      </c>
      <c r="D666" s="28">
        <f>SUM(D667:D671)</f>
        <v>39034.504000000001</v>
      </c>
      <c r="E666" s="15">
        <f t="shared" si="14"/>
        <v>0.99746757307600098</v>
      </c>
    </row>
    <row r="667" spans="1:5" ht="25.5" outlineLevel="1" x14ac:dyDescent="0.2">
      <c r="A667" s="16" t="s">
        <v>25</v>
      </c>
      <c r="B667" s="17" t="s">
        <v>26</v>
      </c>
      <c r="C667" s="18">
        <v>5564.1819999999998</v>
      </c>
      <c r="D667" s="18">
        <v>5522.9350000000004</v>
      </c>
      <c r="E667" s="19">
        <f t="shared" si="14"/>
        <v>0.99258705053141694</v>
      </c>
    </row>
    <row r="668" spans="1:5" ht="38.25" outlineLevel="1" x14ac:dyDescent="0.2">
      <c r="A668" s="16" t="s">
        <v>308</v>
      </c>
      <c r="B668" s="17" t="s">
        <v>309</v>
      </c>
      <c r="C668" s="18">
        <v>211.32499999999999</v>
      </c>
      <c r="D668" s="18">
        <v>210.791</v>
      </c>
      <c r="E668" s="19">
        <f t="shared" si="14"/>
        <v>0.99747308647817345</v>
      </c>
    </row>
    <row r="669" spans="1:5" ht="25.5" outlineLevel="1" x14ac:dyDescent="0.2">
      <c r="A669" s="16" t="s">
        <v>310</v>
      </c>
      <c r="B669" s="17" t="s">
        <v>311</v>
      </c>
      <c r="C669" s="18">
        <v>2988.8</v>
      </c>
      <c r="D669" s="18">
        <v>2970.8209999999999</v>
      </c>
      <c r="E669" s="19">
        <f t="shared" si="14"/>
        <v>0.99398454229122046</v>
      </c>
    </row>
    <row r="670" spans="1:5" ht="38.25" outlineLevel="1" x14ac:dyDescent="0.2">
      <c r="A670" s="16" t="s">
        <v>312</v>
      </c>
      <c r="B670" s="17" t="s">
        <v>313</v>
      </c>
      <c r="C670" s="18">
        <v>27187.7</v>
      </c>
      <c r="D670" s="18">
        <v>27173.238000000001</v>
      </c>
      <c r="E670" s="19">
        <f t="shared" si="14"/>
        <v>0.99946806828087709</v>
      </c>
    </row>
    <row r="671" spans="1:5" ht="25.5" outlineLevel="1" x14ac:dyDescent="0.2">
      <c r="A671" s="16" t="s">
        <v>314</v>
      </c>
      <c r="B671" s="17" t="s">
        <v>315</v>
      </c>
      <c r="C671" s="18">
        <v>3181.6</v>
      </c>
      <c r="D671" s="18">
        <v>3156.7190000000001</v>
      </c>
      <c r="E671" s="19">
        <f t="shared" si="14"/>
        <v>0.99217972089514717</v>
      </c>
    </row>
    <row r="672" spans="1:5" ht="20.25" customHeight="1" x14ac:dyDescent="0.2">
      <c r="A672" s="51" t="s">
        <v>322</v>
      </c>
      <c r="B672" s="51"/>
      <c r="C672" s="20">
        <f>C674+C735</f>
        <v>291614.89799999999</v>
      </c>
      <c r="D672" s="20">
        <f>D674+D735</f>
        <v>290303.62300000002</v>
      </c>
      <c r="E672" s="13">
        <f t="shared" si="14"/>
        <v>0.9955034018872384</v>
      </c>
    </row>
    <row r="673" spans="1:5" ht="20.25" customHeight="1" x14ac:dyDescent="0.2">
      <c r="A673" s="10"/>
      <c r="B673" s="11" t="s">
        <v>662</v>
      </c>
      <c r="C673" s="34"/>
      <c r="D673" s="34"/>
      <c r="E673" s="15"/>
    </row>
    <row r="674" spans="1:5" ht="20.25" customHeight="1" x14ac:dyDescent="0.2">
      <c r="A674" s="10"/>
      <c r="B674" s="11" t="s">
        <v>663</v>
      </c>
      <c r="C674" s="34">
        <f>C675+C678+C682+C685+C695+C700+C708+C714+C717+C720+C723+C729+C732</f>
        <v>256691.59700000001</v>
      </c>
      <c r="D674" s="34">
        <f>D675+D678+D682+D685+D695+D700+D708+D714+D717+D720+D723+D729+D732</f>
        <v>255412.242</v>
      </c>
      <c r="E674" s="15">
        <f t="shared" si="14"/>
        <v>0.99501598410328951</v>
      </c>
    </row>
    <row r="675" spans="1:5" ht="20.25" customHeight="1" x14ac:dyDescent="0.2">
      <c r="A675" s="10" t="s">
        <v>700</v>
      </c>
      <c r="B675" s="11" t="s">
        <v>701</v>
      </c>
      <c r="C675" s="34">
        <f>C676</f>
        <v>1863</v>
      </c>
      <c r="D675" s="34">
        <f>D676</f>
        <v>1859</v>
      </c>
      <c r="E675" s="15">
        <f t="shared" si="14"/>
        <v>0.99785292538915726</v>
      </c>
    </row>
    <row r="676" spans="1:5" s="33" customFormat="1" ht="20.25" customHeight="1" collapsed="1" x14ac:dyDescent="0.2">
      <c r="A676" s="23" t="s">
        <v>702</v>
      </c>
      <c r="B676" s="26" t="s">
        <v>750</v>
      </c>
      <c r="C676" s="36">
        <f>C677</f>
        <v>1863</v>
      </c>
      <c r="D676" s="36">
        <f>D677</f>
        <v>1859</v>
      </c>
      <c r="E676" s="25">
        <f t="shared" si="14"/>
        <v>0.99785292538915726</v>
      </c>
    </row>
    <row r="677" spans="1:5" ht="21.75" hidden="1" customHeight="1" outlineLevel="1" x14ac:dyDescent="0.2">
      <c r="A677" s="16" t="s">
        <v>115</v>
      </c>
      <c r="B677" s="17" t="s">
        <v>116</v>
      </c>
      <c r="C677" s="18">
        <v>1863</v>
      </c>
      <c r="D677" s="18">
        <v>1859</v>
      </c>
      <c r="E677" s="19">
        <f t="shared" si="14"/>
        <v>0.99785292538915726</v>
      </c>
    </row>
    <row r="678" spans="1:5" s="29" customFormat="1" ht="19.5" customHeight="1" outlineLevel="1" x14ac:dyDescent="0.2">
      <c r="A678" s="12" t="s">
        <v>716</v>
      </c>
      <c r="B678" s="27" t="s">
        <v>717</v>
      </c>
      <c r="C678" s="28">
        <f>C679</f>
        <v>1789.8</v>
      </c>
      <c r="D678" s="28">
        <f>D679</f>
        <v>1789.8</v>
      </c>
      <c r="E678" s="15">
        <f t="shared" si="14"/>
        <v>1</v>
      </c>
    </row>
    <row r="679" spans="1:5" s="33" customFormat="1" ht="26.25" customHeight="1" outlineLevel="1" x14ac:dyDescent="0.2">
      <c r="A679" s="30" t="s">
        <v>718</v>
      </c>
      <c r="B679" s="31" t="s">
        <v>719</v>
      </c>
      <c r="C679" s="32">
        <f>SUM(C680:C681)</f>
        <v>1789.8</v>
      </c>
      <c r="D679" s="32">
        <f>SUM(D680:D681)</f>
        <v>1789.8</v>
      </c>
      <c r="E679" s="25">
        <f t="shared" si="14"/>
        <v>1</v>
      </c>
    </row>
    <row r="680" spans="1:5" hidden="1" outlineLevel="1" x14ac:dyDescent="0.2">
      <c r="A680" s="16" t="s">
        <v>145</v>
      </c>
      <c r="B680" s="17" t="s">
        <v>146</v>
      </c>
      <c r="C680" s="18">
        <v>149.5</v>
      </c>
      <c r="D680" s="18">
        <v>149.5</v>
      </c>
      <c r="E680" s="19">
        <f t="shared" si="14"/>
        <v>1</v>
      </c>
    </row>
    <row r="681" spans="1:5" ht="51" hidden="1" outlineLevel="1" x14ac:dyDescent="0.2">
      <c r="A681" s="16" t="s">
        <v>261</v>
      </c>
      <c r="B681" s="17" t="s">
        <v>262</v>
      </c>
      <c r="C681" s="18">
        <v>1640.3</v>
      </c>
      <c r="D681" s="18">
        <v>1640.3</v>
      </c>
      <c r="E681" s="19">
        <f t="shared" si="14"/>
        <v>1</v>
      </c>
    </row>
    <row r="682" spans="1:5" s="29" customFormat="1" ht="25.5" outlineLevel="1" x14ac:dyDescent="0.2">
      <c r="A682" s="12" t="s">
        <v>741</v>
      </c>
      <c r="B682" s="27" t="s">
        <v>742</v>
      </c>
      <c r="C682" s="28">
        <f>C683</f>
        <v>2100</v>
      </c>
      <c r="D682" s="28">
        <f>D683</f>
        <v>2100</v>
      </c>
      <c r="E682" s="15">
        <f t="shared" si="14"/>
        <v>1</v>
      </c>
    </row>
    <row r="683" spans="1:5" s="33" customFormat="1" ht="33" customHeight="1" outlineLevel="1" x14ac:dyDescent="0.2">
      <c r="A683" s="30" t="s">
        <v>743</v>
      </c>
      <c r="B683" s="31" t="s">
        <v>744</v>
      </c>
      <c r="C683" s="32">
        <f>C684</f>
        <v>2100</v>
      </c>
      <c r="D683" s="32">
        <f>D684</f>
        <v>2100</v>
      </c>
      <c r="E683" s="25">
        <f t="shared" si="14"/>
        <v>1</v>
      </c>
    </row>
    <row r="684" spans="1:5" hidden="1" outlineLevel="1" x14ac:dyDescent="0.2">
      <c r="A684" s="16" t="s">
        <v>263</v>
      </c>
      <c r="B684" s="17" t="s">
        <v>264</v>
      </c>
      <c r="C684" s="18">
        <v>2100</v>
      </c>
      <c r="D684" s="18">
        <v>2100</v>
      </c>
      <c r="E684" s="19">
        <f t="shared" si="14"/>
        <v>1</v>
      </c>
    </row>
    <row r="685" spans="1:5" s="29" customFormat="1" ht="16.5" customHeight="1" outlineLevel="1" x14ac:dyDescent="0.2">
      <c r="A685" s="12" t="s">
        <v>751</v>
      </c>
      <c r="B685" s="27" t="s">
        <v>752</v>
      </c>
      <c r="C685" s="28">
        <f>C686+C688+C692</f>
        <v>10563.199999999999</v>
      </c>
      <c r="D685" s="28">
        <f>D686+D688+D692</f>
        <v>10440.802</v>
      </c>
      <c r="E685" s="15">
        <f t="shared" si="14"/>
        <v>0.98841279157830964</v>
      </c>
    </row>
    <row r="686" spans="1:5" s="33" customFormat="1" ht="48" customHeight="1" outlineLevel="1" x14ac:dyDescent="0.2">
      <c r="A686" s="30" t="s">
        <v>753</v>
      </c>
      <c r="B686" s="31" t="s">
        <v>754</v>
      </c>
      <c r="C686" s="32">
        <f>C687</f>
        <v>15</v>
      </c>
      <c r="D686" s="32">
        <f>D687</f>
        <v>15</v>
      </c>
      <c r="E686" s="25">
        <f t="shared" si="14"/>
        <v>1</v>
      </c>
    </row>
    <row r="687" spans="1:5" ht="38.25" hidden="1" outlineLevel="1" x14ac:dyDescent="0.2">
      <c r="A687" s="16" t="s">
        <v>265</v>
      </c>
      <c r="B687" s="17" t="s">
        <v>266</v>
      </c>
      <c r="C687" s="18">
        <v>15</v>
      </c>
      <c r="D687" s="18">
        <v>15</v>
      </c>
      <c r="E687" s="19">
        <f t="shared" si="14"/>
        <v>1</v>
      </c>
    </row>
    <row r="688" spans="1:5" s="33" customFormat="1" ht="46.5" customHeight="1" outlineLevel="1" x14ac:dyDescent="0.2">
      <c r="A688" s="30" t="s">
        <v>755</v>
      </c>
      <c r="B688" s="31" t="s">
        <v>756</v>
      </c>
      <c r="C688" s="32">
        <f>SUM(C689:C691)</f>
        <v>4605.7999999999993</v>
      </c>
      <c r="D688" s="32">
        <f>SUM(D689:D691)</f>
        <v>4605.7999999999993</v>
      </c>
      <c r="E688" s="25">
        <f t="shared" si="14"/>
        <v>1</v>
      </c>
    </row>
    <row r="689" spans="1:5" ht="25.5" hidden="1" outlineLevel="1" x14ac:dyDescent="0.2">
      <c r="A689" s="16" t="s">
        <v>267</v>
      </c>
      <c r="B689" s="17" t="s">
        <v>268</v>
      </c>
      <c r="C689" s="18">
        <v>524.4</v>
      </c>
      <c r="D689" s="18">
        <v>524.4</v>
      </c>
      <c r="E689" s="19">
        <f t="shared" si="14"/>
        <v>1</v>
      </c>
    </row>
    <row r="690" spans="1:5" ht="25.5" hidden="1" outlineLevel="1" x14ac:dyDescent="0.2">
      <c r="A690" s="16" t="s">
        <v>269</v>
      </c>
      <c r="B690" s="17" t="s">
        <v>270</v>
      </c>
      <c r="C690" s="18">
        <v>3701</v>
      </c>
      <c r="D690" s="18">
        <v>3701</v>
      </c>
      <c r="E690" s="19">
        <f t="shared" si="14"/>
        <v>1</v>
      </c>
    </row>
    <row r="691" spans="1:5" ht="38.25" hidden="1" outlineLevel="1" x14ac:dyDescent="0.2">
      <c r="A691" s="16" t="s">
        <v>271</v>
      </c>
      <c r="B691" s="17" t="s">
        <v>272</v>
      </c>
      <c r="C691" s="18">
        <v>380.4</v>
      </c>
      <c r="D691" s="18">
        <v>380.4</v>
      </c>
      <c r="E691" s="19">
        <f t="shared" si="14"/>
        <v>1</v>
      </c>
    </row>
    <row r="692" spans="1:5" s="33" customFormat="1" ht="33.75" customHeight="1" outlineLevel="1" x14ac:dyDescent="0.2">
      <c r="A692" s="30" t="s">
        <v>757</v>
      </c>
      <c r="B692" s="31" t="s">
        <v>758</v>
      </c>
      <c r="C692" s="32">
        <f>SUM(C693:C694)</f>
        <v>5942.4</v>
      </c>
      <c r="D692" s="32">
        <f>SUM(D693:D694)</f>
        <v>5820.0020000000004</v>
      </c>
      <c r="E692" s="25">
        <f t="shared" si="14"/>
        <v>0.97940259827679066</v>
      </c>
    </row>
    <row r="693" spans="1:5" ht="25.5" hidden="1" outlineLevel="1" x14ac:dyDescent="0.2">
      <c r="A693" s="16" t="s">
        <v>273</v>
      </c>
      <c r="B693" s="17" t="s">
        <v>274</v>
      </c>
      <c r="C693" s="18">
        <v>5623.4</v>
      </c>
      <c r="D693" s="18">
        <v>5501.0060000000003</v>
      </c>
      <c r="E693" s="19">
        <f t="shared" si="14"/>
        <v>0.9782348756979764</v>
      </c>
    </row>
    <row r="694" spans="1:5" ht="25.5" hidden="1" outlineLevel="1" x14ac:dyDescent="0.2">
      <c r="A694" s="16" t="s">
        <v>275</v>
      </c>
      <c r="B694" s="17" t="s">
        <v>276</v>
      </c>
      <c r="C694" s="18">
        <v>319</v>
      </c>
      <c r="D694" s="18">
        <v>318.99599999999998</v>
      </c>
      <c r="E694" s="19">
        <f t="shared" si="14"/>
        <v>0.99998746081504697</v>
      </c>
    </row>
    <row r="695" spans="1:5" s="29" customFormat="1" ht="25.5" outlineLevel="1" x14ac:dyDescent="0.2">
      <c r="A695" s="12" t="s">
        <v>759</v>
      </c>
      <c r="B695" s="27" t="s">
        <v>760</v>
      </c>
      <c r="C695" s="28">
        <f>C696+C698</f>
        <v>1436.1</v>
      </c>
      <c r="D695" s="28">
        <f>D696+D698</f>
        <v>1420.1989999999998</v>
      </c>
      <c r="E695" s="15">
        <f t="shared" si="14"/>
        <v>0.98892765127776616</v>
      </c>
    </row>
    <row r="696" spans="1:5" s="33" customFormat="1" ht="37.5" customHeight="1" outlineLevel="1" x14ac:dyDescent="0.2">
      <c r="A696" s="30" t="s">
        <v>761</v>
      </c>
      <c r="B696" s="31" t="s">
        <v>762</v>
      </c>
      <c r="C696" s="32">
        <f>C697</f>
        <v>1383.3</v>
      </c>
      <c r="D696" s="32">
        <f>D697</f>
        <v>1367.3989999999999</v>
      </c>
      <c r="E696" s="25">
        <f t="shared" si="14"/>
        <v>0.98850502421745101</v>
      </c>
    </row>
    <row r="697" spans="1:5" ht="38.25" hidden="1" outlineLevel="1" x14ac:dyDescent="0.2">
      <c r="A697" s="16" t="s">
        <v>277</v>
      </c>
      <c r="B697" s="17" t="s">
        <v>278</v>
      </c>
      <c r="C697" s="18">
        <v>1383.3</v>
      </c>
      <c r="D697" s="18">
        <v>1367.3989999999999</v>
      </c>
      <c r="E697" s="19">
        <f t="shared" si="14"/>
        <v>0.98850502421745101</v>
      </c>
    </row>
    <row r="698" spans="1:5" s="33" customFormat="1" ht="31.5" customHeight="1" outlineLevel="1" x14ac:dyDescent="0.2">
      <c r="A698" s="30" t="s">
        <v>763</v>
      </c>
      <c r="B698" s="31" t="s">
        <v>794</v>
      </c>
      <c r="C698" s="32">
        <f>C699</f>
        <v>52.8</v>
      </c>
      <c r="D698" s="32">
        <f>D699</f>
        <v>52.8</v>
      </c>
      <c r="E698" s="25">
        <f t="shared" si="14"/>
        <v>1</v>
      </c>
    </row>
    <row r="699" spans="1:5" ht="25.5" hidden="1" outlineLevel="1" x14ac:dyDescent="0.2">
      <c r="A699" s="16" t="s">
        <v>279</v>
      </c>
      <c r="B699" s="17" t="s">
        <v>280</v>
      </c>
      <c r="C699" s="18">
        <v>52.8</v>
      </c>
      <c r="D699" s="18">
        <v>52.8</v>
      </c>
      <c r="E699" s="19">
        <f t="shared" si="14"/>
        <v>1</v>
      </c>
    </row>
    <row r="700" spans="1:5" s="29" customFormat="1" ht="29.25" customHeight="1" outlineLevel="1" x14ac:dyDescent="0.2">
      <c r="A700" s="12" t="s">
        <v>765</v>
      </c>
      <c r="B700" s="27" t="s">
        <v>766</v>
      </c>
      <c r="C700" s="28">
        <f>C701+C706</f>
        <v>178840.459</v>
      </c>
      <c r="D700" s="28">
        <f>D701+D706</f>
        <v>178602.345</v>
      </c>
      <c r="E700" s="15">
        <f t="shared" si="14"/>
        <v>0.99866856749679889</v>
      </c>
    </row>
    <row r="701" spans="1:5" s="33" customFormat="1" ht="35.25" customHeight="1" outlineLevel="1" x14ac:dyDescent="0.2">
      <c r="A701" s="30" t="s">
        <v>767</v>
      </c>
      <c r="B701" s="31" t="s">
        <v>768</v>
      </c>
      <c r="C701" s="32">
        <f>SUM(C702:C705)</f>
        <v>167390.859</v>
      </c>
      <c r="D701" s="32">
        <f>SUM(D702:D705)</f>
        <v>167158.64300000001</v>
      </c>
      <c r="E701" s="25">
        <f t="shared" si="14"/>
        <v>0.99861273189356181</v>
      </c>
    </row>
    <row r="702" spans="1:5" hidden="1" outlineLevel="1" x14ac:dyDescent="0.2">
      <c r="A702" s="16" t="s">
        <v>281</v>
      </c>
      <c r="B702" s="17" t="s">
        <v>282</v>
      </c>
      <c r="C702" s="18">
        <v>164299.82999999999</v>
      </c>
      <c r="D702" s="18">
        <v>164067.614</v>
      </c>
      <c r="E702" s="19">
        <f t="shared" si="14"/>
        <v>0.9985866327433206</v>
      </c>
    </row>
    <row r="703" spans="1:5" hidden="1" outlineLevel="1" x14ac:dyDescent="0.2">
      <c r="A703" s="16" t="s">
        <v>283</v>
      </c>
      <c r="B703" s="17" t="s">
        <v>284</v>
      </c>
      <c r="C703" s="18">
        <v>2406.529</v>
      </c>
      <c r="D703" s="18">
        <v>2406.529</v>
      </c>
      <c r="E703" s="19">
        <f t="shared" si="14"/>
        <v>1</v>
      </c>
    </row>
    <row r="704" spans="1:5" ht="25.5" hidden="1" outlineLevel="1" x14ac:dyDescent="0.2">
      <c r="A704" s="16" t="s">
        <v>285</v>
      </c>
      <c r="B704" s="17" t="s">
        <v>286</v>
      </c>
      <c r="C704" s="18">
        <v>657.4</v>
      </c>
      <c r="D704" s="18">
        <v>657.4</v>
      </c>
      <c r="E704" s="19">
        <f t="shared" si="14"/>
        <v>1</v>
      </c>
    </row>
    <row r="705" spans="1:5" hidden="1" outlineLevel="1" x14ac:dyDescent="0.2">
      <c r="A705" s="16" t="s">
        <v>287</v>
      </c>
      <c r="B705" s="17" t="s">
        <v>288</v>
      </c>
      <c r="C705" s="18">
        <v>27.1</v>
      </c>
      <c r="D705" s="18">
        <v>27.1</v>
      </c>
      <c r="E705" s="19">
        <f t="shared" ref="E705:E735" si="15">D705/C705</f>
        <v>1</v>
      </c>
    </row>
    <row r="706" spans="1:5" s="33" customFormat="1" ht="21.75" customHeight="1" outlineLevel="1" x14ac:dyDescent="0.2">
      <c r="A706" s="30" t="s">
        <v>769</v>
      </c>
      <c r="B706" s="31" t="s">
        <v>770</v>
      </c>
      <c r="C706" s="32">
        <f>C707</f>
        <v>11449.6</v>
      </c>
      <c r="D706" s="32">
        <f>D707</f>
        <v>11443.701999999999</v>
      </c>
      <c r="E706" s="25">
        <f t="shared" si="15"/>
        <v>0.99948487283398535</v>
      </c>
    </row>
    <row r="707" spans="1:5" ht="38.25" hidden="1" outlineLevel="1" x14ac:dyDescent="0.2">
      <c r="A707" s="16" t="s">
        <v>289</v>
      </c>
      <c r="B707" s="17" t="s">
        <v>22</v>
      </c>
      <c r="C707" s="18">
        <v>11449.6</v>
      </c>
      <c r="D707" s="18">
        <v>11443.701999999999</v>
      </c>
      <c r="E707" s="19">
        <f t="shared" si="15"/>
        <v>0.99948487283398535</v>
      </c>
    </row>
    <row r="708" spans="1:5" s="29" customFormat="1" ht="38.25" outlineLevel="1" x14ac:dyDescent="0.2">
      <c r="A708" s="12" t="s">
        <v>771</v>
      </c>
      <c r="B708" s="27" t="s">
        <v>772</v>
      </c>
      <c r="C708" s="28">
        <f>C709</f>
        <v>15330.096999999998</v>
      </c>
      <c r="D708" s="28">
        <f>D709</f>
        <v>14904.134000000002</v>
      </c>
      <c r="E708" s="15">
        <f t="shared" si="15"/>
        <v>0.97221393967696379</v>
      </c>
    </row>
    <row r="709" spans="1:5" s="33" customFormat="1" ht="25.5" outlineLevel="1" x14ac:dyDescent="0.2">
      <c r="A709" s="30" t="s">
        <v>773</v>
      </c>
      <c r="B709" s="31" t="s">
        <v>774</v>
      </c>
      <c r="C709" s="32">
        <f>SUM(C710:C713)</f>
        <v>15330.096999999998</v>
      </c>
      <c r="D709" s="32">
        <f>SUM(D710:D713)</f>
        <v>14904.134000000002</v>
      </c>
      <c r="E709" s="25">
        <f t="shared" si="15"/>
        <v>0.97221393967696379</v>
      </c>
    </row>
    <row r="710" spans="1:5" hidden="1" outlineLevel="1" x14ac:dyDescent="0.2">
      <c r="A710" s="16" t="s">
        <v>290</v>
      </c>
      <c r="B710" s="17" t="s">
        <v>291</v>
      </c>
      <c r="C710" s="18">
        <v>8311.9</v>
      </c>
      <c r="D710" s="18">
        <v>8310.5550000000003</v>
      </c>
      <c r="E710" s="19">
        <f t="shared" si="15"/>
        <v>0.99983818380875622</v>
      </c>
    </row>
    <row r="711" spans="1:5" hidden="1" outlineLevel="1" x14ac:dyDescent="0.2">
      <c r="A711" s="16" t="s">
        <v>292</v>
      </c>
      <c r="B711" s="17" t="s">
        <v>293</v>
      </c>
      <c r="C711" s="18">
        <v>3903.1970000000001</v>
      </c>
      <c r="D711" s="18">
        <v>3902.9859999999999</v>
      </c>
      <c r="E711" s="19">
        <f t="shared" si="15"/>
        <v>0.99994594174980145</v>
      </c>
    </row>
    <row r="712" spans="1:5" hidden="1" outlineLevel="1" x14ac:dyDescent="0.2">
      <c r="A712" s="16" t="s">
        <v>294</v>
      </c>
      <c r="B712" s="17" t="s">
        <v>295</v>
      </c>
      <c r="C712" s="18">
        <v>2168.6999999999998</v>
      </c>
      <c r="D712" s="18">
        <v>2168.6999999999998</v>
      </c>
      <c r="E712" s="19">
        <f t="shared" si="15"/>
        <v>1</v>
      </c>
    </row>
    <row r="713" spans="1:5" ht="25.5" hidden="1" outlineLevel="1" x14ac:dyDescent="0.2">
      <c r="A713" s="16" t="s">
        <v>296</v>
      </c>
      <c r="B713" s="17" t="s">
        <v>297</v>
      </c>
      <c r="C713" s="18">
        <v>946.3</v>
      </c>
      <c r="D713" s="18">
        <v>521.89300000000003</v>
      </c>
      <c r="E713" s="19">
        <f t="shared" si="15"/>
        <v>0.55150903518968619</v>
      </c>
    </row>
    <row r="714" spans="1:5" s="29" customFormat="1" ht="38.25" outlineLevel="1" x14ac:dyDescent="0.2">
      <c r="A714" s="12" t="s">
        <v>775</v>
      </c>
      <c r="B714" s="27" t="s">
        <v>776</v>
      </c>
      <c r="C714" s="28">
        <f>C715</f>
        <v>2813.913</v>
      </c>
      <c r="D714" s="28">
        <f>D715</f>
        <v>2813.913</v>
      </c>
      <c r="E714" s="15">
        <f t="shared" si="15"/>
        <v>1</v>
      </c>
    </row>
    <row r="715" spans="1:5" s="33" customFormat="1" ht="36.75" customHeight="1" outlineLevel="1" x14ac:dyDescent="0.2">
      <c r="A715" s="30" t="s">
        <v>777</v>
      </c>
      <c r="B715" s="31" t="s">
        <v>778</v>
      </c>
      <c r="C715" s="32">
        <f>C716</f>
        <v>2813.913</v>
      </c>
      <c r="D715" s="32">
        <f>D716</f>
        <v>2813.913</v>
      </c>
      <c r="E715" s="25">
        <f t="shared" si="15"/>
        <v>1</v>
      </c>
    </row>
    <row r="716" spans="1:5" ht="51" hidden="1" outlineLevel="1" x14ac:dyDescent="0.2">
      <c r="A716" s="16" t="s">
        <v>298</v>
      </c>
      <c r="B716" s="17" t="s">
        <v>299</v>
      </c>
      <c r="C716" s="18">
        <v>2813.913</v>
      </c>
      <c r="D716" s="18">
        <v>2813.913</v>
      </c>
      <c r="E716" s="19">
        <f t="shared" si="15"/>
        <v>1</v>
      </c>
    </row>
    <row r="717" spans="1:5" s="29" customFormat="1" ht="25.5" outlineLevel="1" x14ac:dyDescent="0.2">
      <c r="A717" s="12" t="s">
        <v>724</v>
      </c>
      <c r="B717" s="27" t="s">
        <v>725</v>
      </c>
      <c r="C717" s="28">
        <f>C718</f>
        <v>200</v>
      </c>
      <c r="D717" s="28">
        <f>D718</f>
        <v>199</v>
      </c>
      <c r="E717" s="15">
        <f t="shared" si="15"/>
        <v>0.995</v>
      </c>
    </row>
    <row r="718" spans="1:5" s="33" customFormat="1" ht="45" customHeight="1" outlineLevel="1" x14ac:dyDescent="0.2">
      <c r="A718" s="30" t="s">
        <v>726</v>
      </c>
      <c r="B718" s="31" t="s">
        <v>748</v>
      </c>
      <c r="C718" s="32">
        <f>C719</f>
        <v>200</v>
      </c>
      <c r="D718" s="32">
        <f>D719</f>
        <v>199</v>
      </c>
      <c r="E718" s="25">
        <f t="shared" si="15"/>
        <v>0.995</v>
      </c>
    </row>
    <row r="719" spans="1:5" ht="25.5" hidden="1" outlineLevel="1" x14ac:dyDescent="0.2">
      <c r="A719" s="16" t="s">
        <v>152</v>
      </c>
      <c r="B719" s="17" t="s">
        <v>153</v>
      </c>
      <c r="C719" s="18">
        <v>200</v>
      </c>
      <c r="D719" s="18">
        <v>199</v>
      </c>
      <c r="E719" s="19">
        <f t="shared" si="15"/>
        <v>0.995</v>
      </c>
    </row>
    <row r="720" spans="1:5" s="29" customFormat="1" ht="49.5" customHeight="1" outlineLevel="1" x14ac:dyDescent="0.2">
      <c r="A720" s="12" t="s">
        <v>696</v>
      </c>
      <c r="B720" s="27" t="s">
        <v>697</v>
      </c>
      <c r="C720" s="28">
        <f>C721</f>
        <v>297.3</v>
      </c>
      <c r="D720" s="28">
        <f>D721</f>
        <v>294.12900000000002</v>
      </c>
      <c r="E720" s="15">
        <f t="shared" si="15"/>
        <v>0.9893340060544904</v>
      </c>
    </row>
    <row r="721" spans="1:5" s="33" customFormat="1" ht="38.25" customHeight="1" outlineLevel="1" x14ac:dyDescent="0.2">
      <c r="A721" s="30" t="s">
        <v>780</v>
      </c>
      <c r="B721" s="31" t="s">
        <v>796</v>
      </c>
      <c r="C721" s="32">
        <f>C722</f>
        <v>297.3</v>
      </c>
      <c r="D721" s="32">
        <f>D722</f>
        <v>294.12900000000002</v>
      </c>
      <c r="E721" s="25">
        <f t="shared" si="15"/>
        <v>0.9893340060544904</v>
      </c>
    </row>
    <row r="722" spans="1:5" ht="25.5" hidden="1" outlineLevel="1" x14ac:dyDescent="0.2">
      <c r="A722" s="16" t="s">
        <v>300</v>
      </c>
      <c r="B722" s="17" t="s">
        <v>301</v>
      </c>
      <c r="C722" s="18">
        <v>297.3</v>
      </c>
      <c r="D722" s="18">
        <v>294.12900000000002</v>
      </c>
      <c r="E722" s="19">
        <f t="shared" si="15"/>
        <v>0.9893340060544904</v>
      </c>
    </row>
    <row r="723" spans="1:5" s="29" customFormat="1" ht="28.5" customHeight="1" outlineLevel="1" x14ac:dyDescent="0.2">
      <c r="A723" s="12" t="s">
        <v>782</v>
      </c>
      <c r="B723" s="27" t="s">
        <v>790</v>
      </c>
      <c r="C723" s="28">
        <f>C724+C727</f>
        <v>40828.699999999997</v>
      </c>
      <c r="D723" s="28">
        <f>D724+D727</f>
        <v>40360.692000000003</v>
      </c>
      <c r="E723" s="15">
        <f t="shared" si="15"/>
        <v>0.98853727892389431</v>
      </c>
    </row>
    <row r="724" spans="1:5" s="33" customFormat="1" ht="33" customHeight="1" outlineLevel="1" x14ac:dyDescent="0.2">
      <c r="A724" s="30" t="s">
        <v>784</v>
      </c>
      <c r="B724" s="31" t="s">
        <v>785</v>
      </c>
      <c r="C724" s="32">
        <f>SUM(C725:C726)</f>
        <v>32828.699999999997</v>
      </c>
      <c r="D724" s="32">
        <f>SUM(D725:D726)</f>
        <v>32550.822</v>
      </c>
      <c r="E724" s="25">
        <f t="shared" si="15"/>
        <v>0.99153551617944069</v>
      </c>
    </row>
    <row r="725" spans="1:5" ht="25.5" hidden="1" outlineLevel="1" x14ac:dyDescent="0.2">
      <c r="A725" s="16" t="s">
        <v>302</v>
      </c>
      <c r="B725" s="17" t="s">
        <v>303</v>
      </c>
      <c r="C725" s="18">
        <v>3578.7</v>
      </c>
      <c r="D725" s="18">
        <v>3578.6689999999999</v>
      </c>
      <c r="E725" s="19">
        <f t="shared" si="15"/>
        <v>0.999991337636572</v>
      </c>
    </row>
    <row r="726" spans="1:5" hidden="1" outlineLevel="1" x14ac:dyDescent="0.2">
      <c r="A726" s="16" t="s">
        <v>323</v>
      </c>
      <c r="B726" s="17" t="s">
        <v>324</v>
      </c>
      <c r="C726" s="18">
        <v>29250</v>
      </c>
      <c r="D726" s="18">
        <v>28972.152999999998</v>
      </c>
      <c r="E726" s="19">
        <f t="shared" si="15"/>
        <v>0.99050095726495724</v>
      </c>
    </row>
    <row r="727" spans="1:5" s="33" customFormat="1" ht="29.25" customHeight="1" outlineLevel="1" x14ac:dyDescent="0.2">
      <c r="A727" s="30" t="s">
        <v>786</v>
      </c>
      <c r="B727" s="31" t="s">
        <v>787</v>
      </c>
      <c r="C727" s="32">
        <f>C728</f>
        <v>8000</v>
      </c>
      <c r="D727" s="32">
        <f>D728</f>
        <v>7809.87</v>
      </c>
      <c r="E727" s="25">
        <f t="shared" si="15"/>
        <v>0.97623375000000001</v>
      </c>
    </row>
    <row r="728" spans="1:5" ht="51" hidden="1" outlineLevel="1" x14ac:dyDescent="0.2">
      <c r="A728" s="16" t="s">
        <v>304</v>
      </c>
      <c r="B728" s="17" t="s">
        <v>305</v>
      </c>
      <c r="C728" s="18">
        <v>8000</v>
      </c>
      <c r="D728" s="18">
        <v>7809.87</v>
      </c>
      <c r="E728" s="19">
        <f t="shared" si="15"/>
        <v>0.97623375000000001</v>
      </c>
    </row>
    <row r="729" spans="1:5" s="29" customFormat="1" ht="27" customHeight="1" outlineLevel="1" x14ac:dyDescent="0.2">
      <c r="A729" s="12" t="s">
        <v>680</v>
      </c>
      <c r="B729" s="27" t="s">
        <v>797</v>
      </c>
      <c r="C729" s="28">
        <f>C730</f>
        <v>446.9</v>
      </c>
      <c r="D729" s="28">
        <f>D730</f>
        <v>446.2</v>
      </c>
      <c r="E729" s="15">
        <f t="shared" si="15"/>
        <v>0.99843365406131124</v>
      </c>
    </row>
    <row r="730" spans="1:5" s="33" customFormat="1" ht="50.25" customHeight="1" outlineLevel="1" x14ac:dyDescent="0.2">
      <c r="A730" s="30" t="s">
        <v>682</v>
      </c>
      <c r="B730" s="31" t="s">
        <v>683</v>
      </c>
      <c r="C730" s="32">
        <f>C731</f>
        <v>446.9</v>
      </c>
      <c r="D730" s="32">
        <f>D731</f>
        <v>446.2</v>
      </c>
      <c r="E730" s="25">
        <f t="shared" si="15"/>
        <v>0.99843365406131124</v>
      </c>
    </row>
    <row r="731" spans="1:5" ht="38.25" hidden="1" outlineLevel="1" x14ac:dyDescent="0.2">
      <c r="A731" s="16" t="s">
        <v>306</v>
      </c>
      <c r="B731" s="17" t="s">
        <v>307</v>
      </c>
      <c r="C731" s="18">
        <v>446.9</v>
      </c>
      <c r="D731" s="18">
        <v>446.2</v>
      </c>
      <c r="E731" s="19">
        <f t="shared" si="15"/>
        <v>0.99843365406131124</v>
      </c>
    </row>
    <row r="732" spans="1:5" s="29" customFormat="1" ht="33.75" customHeight="1" outlineLevel="1" x14ac:dyDescent="0.2">
      <c r="A732" s="12" t="s">
        <v>686</v>
      </c>
      <c r="B732" s="27" t="s">
        <v>789</v>
      </c>
      <c r="C732" s="28">
        <f>C733</f>
        <v>182.12799999999999</v>
      </c>
      <c r="D732" s="28">
        <f>D733</f>
        <v>182.02799999999999</v>
      </c>
      <c r="E732" s="15">
        <f t="shared" si="15"/>
        <v>0.99945093560572784</v>
      </c>
    </row>
    <row r="733" spans="1:5" s="33" customFormat="1" ht="36" customHeight="1" outlineLevel="1" x14ac:dyDescent="0.2">
      <c r="A733" s="30" t="s">
        <v>688</v>
      </c>
      <c r="B733" s="31" t="s">
        <v>689</v>
      </c>
      <c r="C733" s="32">
        <f>C734</f>
        <v>182.12799999999999</v>
      </c>
      <c r="D733" s="32">
        <f>D734</f>
        <v>182.02799999999999</v>
      </c>
      <c r="E733" s="25">
        <f t="shared" si="15"/>
        <v>0.99945093560572784</v>
      </c>
    </row>
    <row r="734" spans="1:5" hidden="1" outlineLevel="1" x14ac:dyDescent="0.2">
      <c r="A734" s="16" t="s">
        <v>69</v>
      </c>
      <c r="B734" s="17" t="s">
        <v>70</v>
      </c>
      <c r="C734" s="18">
        <v>182.12799999999999</v>
      </c>
      <c r="D734" s="18">
        <v>182.02799999999999</v>
      </c>
      <c r="E734" s="19">
        <f t="shared" si="15"/>
        <v>0.99945093560572784</v>
      </c>
    </row>
    <row r="735" spans="1:5" s="29" customFormat="1" ht="21" customHeight="1" outlineLevel="1" x14ac:dyDescent="0.2">
      <c r="A735" s="12"/>
      <c r="B735" s="27" t="s">
        <v>677</v>
      </c>
      <c r="C735" s="28">
        <f>SUM(C736:C740)</f>
        <v>34923.300999999999</v>
      </c>
      <c r="D735" s="28">
        <f>SUM(D736:D740)</f>
        <v>34891.381000000001</v>
      </c>
      <c r="E735" s="15">
        <f t="shared" si="15"/>
        <v>0.99908599705394407</v>
      </c>
    </row>
    <row r="736" spans="1:5" ht="25.5" outlineLevel="1" x14ac:dyDescent="0.2">
      <c r="A736" s="16" t="s">
        <v>25</v>
      </c>
      <c r="B736" s="17" t="s">
        <v>26</v>
      </c>
      <c r="C736" s="18">
        <v>1260.4010000000001</v>
      </c>
      <c r="D736" s="18">
        <v>1258.751</v>
      </c>
      <c r="E736" s="19">
        <f t="shared" ref="E736:E834" si="16">D736/C736</f>
        <v>0.99869089281903134</v>
      </c>
    </row>
    <row r="737" spans="1:5" ht="38.25" outlineLevel="1" x14ac:dyDescent="0.2">
      <c r="A737" s="16" t="s">
        <v>308</v>
      </c>
      <c r="B737" s="17" t="s">
        <v>309</v>
      </c>
      <c r="C737" s="18">
        <v>122.6</v>
      </c>
      <c r="D737" s="18">
        <v>122.6</v>
      </c>
      <c r="E737" s="19">
        <f t="shared" si="16"/>
        <v>1</v>
      </c>
    </row>
    <row r="738" spans="1:5" ht="25.5" outlineLevel="1" x14ac:dyDescent="0.2">
      <c r="A738" s="16" t="s">
        <v>310</v>
      </c>
      <c r="B738" s="17" t="s">
        <v>311</v>
      </c>
      <c r="C738" s="18">
        <v>2232.6999999999998</v>
      </c>
      <c r="D738" s="18">
        <v>2223.125</v>
      </c>
      <c r="E738" s="19">
        <f t="shared" si="16"/>
        <v>0.99571147041698405</v>
      </c>
    </row>
    <row r="739" spans="1:5" ht="38.25" outlineLevel="1" x14ac:dyDescent="0.2">
      <c r="A739" s="16" t="s">
        <v>312</v>
      </c>
      <c r="B739" s="17" t="s">
        <v>313</v>
      </c>
      <c r="C739" s="18">
        <v>27984.703000000001</v>
      </c>
      <c r="D739" s="18">
        <v>27964.746999999999</v>
      </c>
      <c r="E739" s="19">
        <f t="shared" si="16"/>
        <v>0.99928689613036081</v>
      </c>
    </row>
    <row r="740" spans="1:5" ht="25.5" outlineLevel="1" x14ac:dyDescent="0.2">
      <c r="A740" s="16" t="s">
        <v>314</v>
      </c>
      <c r="B740" s="17" t="s">
        <v>315</v>
      </c>
      <c r="C740" s="18">
        <v>3322.8969999999999</v>
      </c>
      <c r="D740" s="18">
        <v>3322.1579999999999</v>
      </c>
      <c r="E740" s="19">
        <f t="shared" si="16"/>
        <v>0.99977760369942248</v>
      </c>
    </row>
    <row r="741" spans="1:5" ht="15" customHeight="1" x14ac:dyDescent="0.2">
      <c r="A741" s="51" t="s">
        <v>798</v>
      </c>
      <c r="B741" s="51"/>
      <c r="C741" s="20">
        <f>C743+C796</f>
        <v>55441.464999999989</v>
      </c>
      <c r="D741" s="20">
        <f>D743+D796</f>
        <v>55441.091999999997</v>
      </c>
      <c r="E741" s="13">
        <f t="shared" si="16"/>
        <v>0.99999327218355449</v>
      </c>
    </row>
    <row r="742" spans="1:5" x14ac:dyDescent="0.2">
      <c r="A742" s="10"/>
      <c r="B742" s="11" t="s">
        <v>662</v>
      </c>
      <c r="C742" s="34"/>
      <c r="D742" s="34"/>
      <c r="E742" s="15"/>
    </row>
    <row r="743" spans="1:5" x14ac:dyDescent="0.2">
      <c r="A743" s="10"/>
      <c r="B743" s="11" t="s">
        <v>663</v>
      </c>
      <c r="C743" s="34">
        <f>C744+C747+C751+C754+C764+C769+C777+C782+C785+C788+C793</f>
        <v>43675.964999999989</v>
      </c>
      <c r="D743" s="34">
        <f>D744+D747+D751+D754+D764+D769+D777+D782+D785+D788+D793</f>
        <v>43675.955999999998</v>
      </c>
      <c r="E743" s="15">
        <f t="shared" si="16"/>
        <v>0.99999979393700877</v>
      </c>
    </row>
    <row r="744" spans="1:5" x14ac:dyDescent="0.2">
      <c r="A744" s="10" t="s">
        <v>700</v>
      </c>
      <c r="B744" s="11" t="s">
        <v>701</v>
      </c>
      <c r="C744" s="34">
        <f>C745</f>
        <v>1071.2</v>
      </c>
      <c r="D744" s="34">
        <f>D745</f>
        <v>1071.2</v>
      </c>
      <c r="E744" s="15">
        <f t="shared" si="16"/>
        <v>1</v>
      </c>
    </row>
    <row r="745" spans="1:5" s="33" customFormat="1" ht="25.5" collapsed="1" x14ac:dyDescent="0.2">
      <c r="A745" s="23" t="s">
        <v>702</v>
      </c>
      <c r="B745" s="26" t="s">
        <v>750</v>
      </c>
      <c r="C745" s="36">
        <f>C746</f>
        <v>1071.2</v>
      </c>
      <c r="D745" s="36">
        <f>D746</f>
        <v>1071.2</v>
      </c>
      <c r="E745" s="25">
        <f t="shared" si="16"/>
        <v>1</v>
      </c>
    </row>
    <row r="746" spans="1:5" hidden="1" outlineLevel="1" x14ac:dyDescent="0.2">
      <c r="A746" s="16" t="s">
        <v>115</v>
      </c>
      <c r="B746" s="17" t="s">
        <v>116</v>
      </c>
      <c r="C746" s="18">
        <v>1071.2</v>
      </c>
      <c r="D746" s="18">
        <v>1071.2</v>
      </c>
      <c r="E746" s="19">
        <f t="shared" si="16"/>
        <v>1</v>
      </c>
    </row>
    <row r="747" spans="1:5" ht="19.5" customHeight="1" outlineLevel="1" x14ac:dyDescent="0.2">
      <c r="A747" s="12" t="s">
        <v>716</v>
      </c>
      <c r="B747" s="27" t="s">
        <v>717</v>
      </c>
      <c r="C747" s="28">
        <f>C748</f>
        <v>246</v>
      </c>
      <c r="D747" s="28">
        <f>D748</f>
        <v>246</v>
      </c>
      <c r="E747" s="15">
        <f t="shared" si="16"/>
        <v>1</v>
      </c>
    </row>
    <row r="748" spans="1:5" ht="24" customHeight="1" outlineLevel="1" x14ac:dyDescent="0.2">
      <c r="A748" s="30" t="s">
        <v>718</v>
      </c>
      <c r="B748" s="31" t="s">
        <v>719</v>
      </c>
      <c r="C748" s="32">
        <f>SUM(C749:C750)</f>
        <v>246</v>
      </c>
      <c r="D748" s="32">
        <f>SUM(D749:D750)</f>
        <v>246</v>
      </c>
      <c r="E748" s="25">
        <f t="shared" si="16"/>
        <v>1</v>
      </c>
    </row>
    <row r="749" spans="1:5" hidden="1" outlineLevel="1" x14ac:dyDescent="0.2">
      <c r="A749" s="16" t="s">
        <v>145</v>
      </c>
      <c r="B749" s="17" t="s">
        <v>146</v>
      </c>
      <c r="C749" s="18">
        <v>149.5</v>
      </c>
      <c r="D749" s="18">
        <v>149.5</v>
      </c>
      <c r="E749" s="19">
        <f t="shared" si="16"/>
        <v>1</v>
      </c>
    </row>
    <row r="750" spans="1:5" ht="51" hidden="1" outlineLevel="1" x14ac:dyDescent="0.2">
      <c r="A750" s="16" t="s">
        <v>261</v>
      </c>
      <c r="B750" s="17" t="s">
        <v>262</v>
      </c>
      <c r="C750" s="18">
        <v>96.5</v>
      </c>
      <c r="D750" s="18">
        <v>96.5</v>
      </c>
      <c r="E750" s="19">
        <f t="shared" si="16"/>
        <v>1</v>
      </c>
    </row>
    <row r="751" spans="1:5" ht="30.75" customHeight="1" outlineLevel="1" x14ac:dyDescent="0.2">
      <c r="A751" s="12" t="s">
        <v>741</v>
      </c>
      <c r="B751" s="27" t="s">
        <v>742</v>
      </c>
      <c r="C751" s="28">
        <f>C752</f>
        <v>180.5</v>
      </c>
      <c r="D751" s="28">
        <f>D752</f>
        <v>180.5</v>
      </c>
      <c r="E751" s="15">
        <f t="shared" si="16"/>
        <v>1</v>
      </c>
    </row>
    <row r="752" spans="1:5" ht="33.75" customHeight="1" outlineLevel="1" x14ac:dyDescent="0.2">
      <c r="A752" s="30" t="s">
        <v>743</v>
      </c>
      <c r="B752" s="31" t="s">
        <v>744</v>
      </c>
      <c r="C752" s="32">
        <f>C753</f>
        <v>180.5</v>
      </c>
      <c r="D752" s="32">
        <f>D753</f>
        <v>180.5</v>
      </c>
      <c r="E752" s="25">
        <f t="shared" si="16"/>
        <v>1</v>
      </c>
    </row>
    <row r="753" spans="1:5" hidden="1" outlineLevel="1" x14ac:dyDescent="0.2">
      <c r="A753" s="16" t="s">
        <v>263</v>
      </c>
      <c r="B753" s="17" t="s">
        <v>264</v>
      </c>
      <c r="C753" s="18">
        <v>180.5</v>
      </c>
      <c r="D753" s="18">
        <v>180.5</v>
      </c>
      <c r="E753" s="19">
        <f t="shared" si="16"/>
        <v>1</v>
      </c>
    </row>
    <row r="754" spans="1:5" s="29" customFormat="1" ht="21" customHeight="1" outlineLevel="1" x14ac:dyDescent="0.2">
      <c r="A754" s="12" t="s">
        <v>751</v>
      </c>
      <c r="B754" s="27" t="s">
        <v>752</v>
      </c>
      <c r="C754" s="28">
        <f>C755+C757+C761</f>
        <v>6559.7860000000001</v>
      </c>
      <c r="D754" s="28">
        <f>D755+D757+D761</f>
        <v>6559.7860000000001</v>
      </c>
      <c r="E754" s="15">
        <f t="shared" si="16"/>
        <v>1</v>
      </c>
    </row>
    <row r="755" spans="1:5" s="33" customFormat="1" ht="45" customHeight="1" outlineLevel="1" x14ac:dyDescent="0.2">
      <c r="A755" s="30" t="s">
        <v>753</v>
      </c>
      <c r="B755" s="31" t="s">
        <v>754</v>
      </c>
      <c r="C755" s="32">
        <f>C756</f>
        <v>15</v>
      </c>
      <c r="D755" s="32">
        <f>D756</f>
        <v>15</v>
      </c>
      <c r="E755" s="25">
        <f t="shared" si="16"/>
        <v>1</v>
      </c>
    </row>
    <row r="756" spans="1:5" ht="38.25" hidden="1" outlineLevel="1" x14ac:dyDescent="0.2">
      <c r="A756" s="16" t="s">
        <v>265</v>
      </c>
      <c r="B756" s="17" t="s">
        <v>266</v>
      </c>
      <c r="C756" s="18">
        <v>15</v>
      </c>
      <c r="D756" s="18">
        <v>15</v>
      </c>
      <c r="E756" s="19">
        <f t="shared" si="16"/>
        <v>1</v>
      </c>
    </row>
    <row r="757" spans="1:5" s="33" customFormat="1" ht="38.25" customHeight="1" outlineLevel="1" x14ac:dyDescent="0.2">
      <c r="A757" s="30" t="s">
        <v>755</v>
      </c>
      <c r="B757" s="31" t="s">
        <v>756</v>
      </c>
      <c r="C757" s="32">
        <f>SUM(C758:C760)</f>
        <v>481.4</v>
      </c>
      <c r="D757" s="32">
        <f>SUM(D758:D760)</f>
        <v>481.4</v>
      </c>
      <c r="E757" s="25">
        <f t="shared" si="16"/>
        <v>1</v>
      </c>
    </row>
    <row r="758" spans="1:5" ht="25.5" hidden="1" outlineLevel="1" x14ac:dyDescent="0.2">
      <c r="A758" s="16" t="s">
        <v>267</v>
      </c>
      <c r="B758" s="17" t="s">
        <v>268</v>
      </c>
      <c r="C758" s="18">
        <v>25.8</v>
      </c>
      <c r="D758" s="18">
        <v>25.8</v>
      </c>
      <c r="E758" s="19">
        <f t="shared" si="16"/>
        <v>1</v>
      </c>
    </row>
    <row r="759" spans="1:5" ht="25.5" hidden="1" outlineLevel="1" x14ac:dyDescent="0.2">
      <c r="A759" s="16" t="s">
        <v>269</v>
      </c>
      <c r="B759" s="17" t="s">
        <v>270</v>
      </c>
      <c r="C759" s="18">
        <v>326.39999999999998</v>
      </c>
      <c r="D759" s="18">
        <v>326.39999999999998</v>
      </c>
      <c r="E759" s="19">
        <f t="shared" si="16"/>
        <v>1</v>
      </c>
    </row>
    <row r="760" spans="1:5" ht="38.25" hidden="1" outlineLevel="1" x14ac:dyDescent="0.2">
      <c r="A760" s="16" t="s">
        <v>271</v>
      </c>
      <c r="B760" s="17" t="s">
        <v>272</v>
      </c>
      <c r="C760" s="18">
        <v>129.19999999999999</v>
      </c>
      <c r="D760" s="18">
        <v>129.19999999999999</v>
      </c>
      <c r="E760" s="19">
        <f t="shared" si="16"/>
        <v>1</v>
      </c>
    </row>
    <row r="761" spans="1:5" s="33" customFormat="1" ht="36" customHeight="1" outlineLevel="1" x14ac:dyDescent="0.2">
      <c r="A761" s="30" t="s">
        <v>757</v>
      </c>
      <c r="B761" s="31" t="s">
        <v>758</v>
      </c>
      <c r="C761" s="32">
        <f>SUM(C762:C763)</f>
        <v>6063.3860000000004</v>
      </c>
      <c r="D761" s="32">
        <f>SUM(D762:D763)</f>
        <v>6063.3860000000004</v>
      </c>
      <c r="E761" s="25">
        <f t="shared" si="16"/>
        <v>1</v>
      </c>
    </row>
    <row r="762" spans="1:5" ht="25.5" hidden="1" outlineLevel="1" x14ac:dyDescent="0.2">
      <c r="A762" s="16" t="s">
        <v>273</v>
      </c>
      <c r="B762" s="17" t="s">
        <v>274</v>
      </c>
      <c r="C762" s="18">
        <v>6049.0860000000002</v>
      </c>
      <c r="D762" s="18">
        <v>6049.0860000000002</v>
      </c>
      <c r="E762" s="19">
        <f t="shared" si="16"/>
        <v>1</v>
      </c>
    </row>
    <row r="763" spans="1:5" ht="25.5" hidden="1" outlineLevel="1" x14ac:dyDescent="0.2">
      <c r="A763" s="16" t="s">
        <v>275</v>
      </c>
      <c r="B763" s="17" t="s">
        <v>276</v>
      </c>
      <c r="C763" s="18">
        <v>14.3</v>
      </c>
      <c r="D763" s="18">
        <v>14.3</v>
      </c>
      <c r="E763" s="19">
        <f t="shared" si="16"/>
        <v>1</v>
      </c>
    </row>
    <row r="764" spans="1:5" s="29" customFormat="1" ht="28.5" customHeight="1" outlineLevel="1" x14ac:dyDescent="0.2">
      <c r="A764" s="12" t="s">
        <v>759</v>
      </c>
      <c r="B764" s="27" t="s">
        <v>760</v>
      </c>
      <c r="C764" s="28">
        <f>C765+C767</f>
        <v>846.1</v>
      </c>
      <c r="D764" s="28">
        <f>D765+D767</f>
        <v>846.1</v>
      </c>
      <c r="E764" s="15">
        <f t="shared" si="16"/>
        <v>1</v>
      </c>
    </row>
    <row r="765" spans="1:5" s="33" customFormat="1" ht="30.75" customHeight="1" outlineLevel="1" x14ac:dyDescent="0.2">
      <c r="A765" s="30" t="s">
        <v>761</v>
      </c>
      <c r="B765" s="31" t="s">
        <v>762</v>
      </c>
      <c r="C765" s="32">
        <f>C766</f>
        <v>810.6</v>
      </c>
      <c r="D765" s="32">
        <f>D766</f>
        <v>810.6</v>
      </c>
      <c r="E765" s="25">
        <f t="shared" si="16"/>
        <v>1</v>
      </c>
    </row>
    <row r="766" spans="1:5" ht="38.25" hidden="1" outlineLevel="1" x14ac:dyDescent="0.2">
      <c r="A766" s="16" t="s">
        <v>277</v>
      </c>
      <c r="B766" s="17" t="s">
        <v>278</v>
      </c>
      <c r="C766" s="18">
        <v>810.6</v>
      </c>
      <c r="D766" s="18">
        <v>810.6</v>
      </c>
      <c r="E766" s="19">
        <f t="shared" si="16"/>
        <v>1</v>
      </c>
    </row>
    <row r="767" spans="1:5" s="33" customFormat="1" ht="37.5" customHeight="1" outlineLevel="1" x14ac:dyDescent="0.2">
      <c r="A767" s="30" t="s">
        <v>763</v>
      </c>
      <c r="B767" s="31" t="s">
        <v>794</v>
      </c>
      <c r="C767" s="32">
        <f>C768</f>
        <v>35.5</v>
      </c>
      <c r="D767" s="32">
        <f>D768</f>
        <v>35.5</v>
      </c>
      <c r="E767" s="25">
        <f t="shared" si="16"/>
        <v>1</v>
      </c>
    </row>
    <row r="768" spans="1:5" ht="25.5" hidden="1" outlineLevel="1" x14ac:dyDescent="0.2">
      <c r="A768" s="16" t="s">
        <v>279</v>
      </c>
      <c r="B768" s="17" t="s">
        <v>280</v>
      </c>
      <c r="C768" s="18">
        <v>35.5</v>
      </c>
      <c r="D768" s="18">
        <v>35.5</v>
      </c>
      <c r="E768" s="19">
        <f t="shared" si="16"/>
        <v>1</v>
      </c>
    </row>
    <row r="769" spans="1:5" s="29" customFormat="1" ht="32.25" customHeight="1" outlineLevel="1" x14ac:dyDescent="0.2">
      <c r="A769" s="12" t="s">
        <v>765</v>
      </c>
      <c r="B769" s="27" t="s">
        <v>766</v>
      </c>
      <c r="C769" s="28">
        <f>C770+C775</f>
        <v>28378.148000000001</v>
      </c>
      <c r="D769" s="28">
        <f>D770+D775</f>
        <v>28378.139000000003</v>
      </c>
      <c r="E769" s="15">
        <f t="shared" si="16"/>
        <v>0.99999968285456831</v>
      </c>
    </row>
    <row r="770" spans="1:5" s="33" customFormat="1" ht="29.25" customHeight="1" outlineLevel="1" x14ac:dyDescent="0.2">
      <c r="A770" s="30" t="s">
        <v>767</v>
      </c>
      <c r="B770" s="31" t="s">
        <v>768</v>
      </c>
      <c r="C770" s="32">
        <f>SUM(C771:C774)</f>
        <v>21946.248</v>
      </c>
      <c r="D770" s="32">
        <f>SUM(D771:D774)</f>
        <v>21946.239000000001</v>
      </c>
      <c r="E770" s="25">
        <f t="shared" si="16"/>
        <v>0.99999958990712223</v>
      </c>
    </row>
    <row r="771" spans="1:5" hidden="1" outlineLevel="1" x14ac:dyDescent="0.2">
      <c r="A771" s="16" t="s">
        <v>281</v>
      </c>
      <c r="B771" s="17" t="s">
        <v>282</v>
      </c>
      <c r="C771" s="18">
        <v>21440.44</v>
      </c>
      <c r="D771" s="18">
        <v>21440.44</v>
      </c>
      <c r="E771" s="19">
        <f t="shared" si="16"/>
        <v>1</v>
      </c>
    </row>
    <row r="772" spans="1:5" hidden="1" outlineLevel="1" x14ac:dyDescent="0.2">
      <c r="A772" s="16" t="s">
        <v>283</v>
      </c>
      <c r="B772" s="17" t="s">
        <v>284</v>
      </c>
      <c r="C772" s="18">
        <v>475</v>
      </c>
      <c r="D772" s="18">
        <v>475</v>
      </c>
      <c r="E772" s="19">
        <f t="shared" si="16"/>
        <v>1</v>
      </c>
    </row>
    <row r="773" spans="1:5" ht="25.5" hidden="1" outlineLevel="1" x14ac:dyDescent="0.2">
      <c r="A773" s="16" t="s">
        <v>285</v>
      </c>
      <c r="B773" s="17" t="s">
        <v>286</v>
      </c>
      <c r="C773" s="18">
        <v>24.007999999999999</v>
      </c>
      <c r="D773" s="18">
        <v>24.007999999999999</v>
      </c>
      <c r="E773" s="19">
        <f t="shared" si="16"/>
        <v>1</v>
      </c>
    </row>
    <row r="774" spans="1:5" hidden="1" outlineLevel="1" x14ac:dyDescent="0.2">
      <c r="A774" s="16" t="s">
        <v>287</v>
      </c>
      <c r="B774" s="17" t="s">
        <v>288</v>
      </c>
      <c r="C774" s="18">
        <v>6.8</v>
      </c>
      <c r="D774" s="18">
        <v>6.7910000000000004</v>
      </c>
      <c r="E774" s="19">
        <f t="shared" si="16"/>
        <v>0.99867647058823539</v>
      </c>
    </row>
    <row r="775" spans="1:5" s="33" customFormat="1" ht="21.75" customHeight="1" outlineLevel="1" x14ac:dyDescent="0.2">
      <c r="A775" s="30" t="s">
        <v>769</v>
      </c>
      <c r="B775" s="31" t="s">
        <v>770</v>
      </c>
      <c r="C775" s="32">
        <f>C776</f>
        <v>6431.9</v>
      </c>
      <c r="D775" s="32">
        <f>D776</f>
        <v>6431.9</v>
      </c>
      <c r="E775" s="25">
        <f t="shared" si="16"/>
        <v>1</v>
      </c>
    </row>
    <row r="776" spans="1:5" ht="38.25" hidden="1" outlineLevel="1" x14ac:dyDescent="0.2">
      <c r="A776" s="16" t="s">
        <v>289</v>
      </c>
      <c r="B776" s="17" t="s">
        <v>22</v>
      </c>
      <c r="C776" s="18">
        <v>6431.9</v>
      </c>
      <c r="D776" s="18">
        <v>6431.9</v>
      </c>
      <c r="E776" s="19">
        <f t="shared" si="16"/>
        <v>1</v>
      </c>
    </row>
    <row r="777" spans="1:5" s="29" customFormat="1" ht="38.25" outlineLevel="1" x14ac:dyDescent="0.2">
      <c r="A777" s="12" t="s">
        <v>771</v>
      </c>
      <c r="B777" s="27" t="s">
        <v>772</v>
      </c>
      <c r="C777" s="28">
        <f>C778</f>
        <v>4262.6239999999998</v>
      </c>
      <c r="D777" s="28">
        <f>D778</f>
        <v>4262.6239999999998</v>
      </c>
      <c r="E777" s="15">
        <f t="shared" si="16"/>
        <v>1</v>
      </c>
    </row>
    <row r="778" spans="1:5" s="33" customFormat="1" ht="25.5" outlineLevel="1" x14ac:dyDescent="0.2">
      <c r="A778" s="30" t="s">
        <v>773</v>
      </c>
      <c r="B778" s="31" t="s">
        <v>774</v>
      </c>
      <c r="C778" s="32">
        <f>SUM(C779:C781)</f>
        <v>4262.6239999999998</v>
      </c>
      <c r="D778" s="32">
        <f>SUM(D779:D781)</f>
        <v>4262.6239999999998</v>
      </c>
      <c r="E778" s="25">
        <f t="shared" si="16"/>
        <v>1</v>
      </c>
    </row>
    <row r="779" spans="1:5" hidden="1" outlineLevel="1" x14ac:dyDescent="0.2">
      <c r="A779" s="16" t="s">
        <v>290</v>
      </c>
      <c r="B779" s="17" t="s">
        <v>291</v>
      </c>
      <c r="C779" s="18">
        <v>1009.524</v>
      </c>
      <c r="D779" s="18">
        <v>1009.524</v>
      </c>
      <c r="E779" s="19">
        <f t="shared" si="16"/>
        <v>1</v>
      </c>
    </row>
    <row r="780" spans="1:5" hidden="1" outlineLevel="1" x14ac:dyDescent="0.2">
      <c r="A780" s="16" t="s">
        <v>292</v>
      </c>
      <c r="B780" s="17" t="s">
        <v>293</v>
      </c>
      <c r="C780" s="18">
        <v>2791.1</v>
      </c>
      <c r="D780" s="18">
        <v>2791.1</v>
      </c>
      <c r="E780" s="19">
        <f t="shared" si="16"/>
        <v>1</v>
      </c>
    </row>
    <row r="781" spans="1:5" hidden="1" outlineLevel="1" x14ac:dyDescent="0.2">
      <c r="A781" s="16" t="s">
        <v>294</v>
      </c>
      <c r="B781" s="17" t="s">
        <v>295</v>
      </c>
      <c r="C781" s="18">
        <v>462</v>
      </c>
      <c r="D781" s="18">
        <v>462</v>
      </c>
      <c r="E781" s="19">
        <f t="shared" si="16"/>
        <v>1</v>
      </c>
    </row>
    <row r="782" spans="1:5" s="29" customFormat="1" ht="39.75" customHeight="1" outlineLevel="1" x14ac:dyDescent="0.2">
      <c r="A782" s="12" t="s">
        <v>775</v>
      </c>
      <c r="B782" s="27" t="s">
        <v>776</v>
      </c>
      <c r="C782" s="28">
        <f>C783</f>
        <v>139</v>
      </c>
      <c r="D782" s="28">
        <f>D783</f>
        <v>139</v>
      </c>
      <c r="E782" s="15">
        <f t="shared" si="16"/>
        <v>1</v>
      </c>
    </row>
    <row r="783" spans="1:5" s="33" customFormat="1" ht="33.75" customHeight="1" outlineLevel="1" x14ac:dyDescent="0.2">
      <c r="A783" s="30" t="s">
        <v>777</v>
      </c>
      <c r="B783" s="31" t="s">
        <v>778</v>
      </c>
      <c r="C783" s="32">
        <f>C784</f>
        <v>139</v>
      </c>
      <c r="D783" s="32">
        <f>D784</f>
        <v>139</v>
      </c>
      <c r="E783" s="25">
        <f t="shared" si="16"/>
        <v>1</v>
      </c>
    </row>
    <row r="784" spans="1:5" ht="51" hidden="1" outlineLevel="1" x14ac:dyDescent="0.2">
      <c r="A784" s="16" t="s">
        <v>298</v>
      </c>
      <c r="B784" s="17" t="s">
        <v>299</v>
      </c>
      <c r="C784" s="18">
        <v>139</v>
      </c>
      <c r="D784" s="18">
        <v>139</v>
      </c>
      <c r="E784" s="19">
        <f t="shared" si="16"/>
        <v>1</v>
      </c>
    </row>
    <row r="785" spans="1:5" s="29" customFormat="1" ht="38.25" outlineLevel="1" x14ac:dyDescent="0.2">
      <c r="A785" s="12" t="s">
        <v>696</v>
      </c>
      <c r="B785" s="27" t="s">
        <v>697</v>
      </c>
      <c r="C785" s="28">
        <f>C786</f>
        <v>147.80699999999999</v>
      </c>
      <c r="D785" s="28">
        <f>D786</f>
        <v>147.80699999999999</v>
      </c>
      <c r="E785" s="15">
        <f t="shared" si="16"/>
        <v>1</v>
      </c>
    </row>
    <row r="786" spans="1:5" s="33" customFormat="1" ht="31.5" customHeight="1" outlineLevel="1" x14ac:dyDescent="0.2">
      <c r="A786" s="30" t="s">
        <v>780</v>
      </c>
      <c r="B786" s="31" t="s">
        <v>781</v>
      </c>
      <c r="C786" s="32">
        <f>C787</f>
        <v>147.80699999999999</v>
      </c>
      <c r="D786" s="32">
        <f>D787</f>
        <v>147.80699999999999</v>
      </c>
      <c r="E786" s="25">
        <f t="shared" si="16"/>
        <v>1</v>
      </c>
    </row>
    <row r="787" spans="1:5" ht="25.5" hidden="1" outlineLevel="1" x14ac:dyDescent="0.2">
      <c r="A787" s="16" t="s">
        <v>300</v>
      </c>
      <c r="B787" s="17" t="s">
        <v>301</v>
      </c>
      <c r="C787" s="18">
        <v>147.80699999999999</v>
      </c>
      <c r="D787" s="18">
        <v>147.80699999999999</v>
      </c>
      <c r="E787" s="19">
        <f t="shared" si="16"/>
        <v>1</v>
      </c>
    </row>
    <row r="788" spans="1:5" s="29" customFormat="1" ht="25.5" outlineLevel="1" x14ac:dyDescent="0.2">
      <c r="A788" s="12" t="s">
        <v>782</v>
      </c>
      <c r="B788" s="27" t="s">
        <v>790</v>
      </c>
      <c r="C788" s="28">
        <f>C789+C791</f>
        <v>1832.1</v>
      </c>
      <c r="D788" s="28">
        <f>D789+D791</f>
        <v>1832.1</v>
      </c>
      <c r="E788" s="15">
        <f t="shared" si="16"/>
        <v>1</v>
      </c>
    </row>
    <row r="789" spans="1:5" s="33" customFormat="1" ht="34.5" customHeight="1" outlineLevel="1" x14ac:dyDescent="0.2">
      <c r="A789" s="30" t="s">
        <v>784</v>
      </c>
      <c r="B789" s="31" t="s">
        <v>785</v>
      </c>
      <c r="C789" s="32">
        <f>C790</f>
        <v>532.1</v>
      </c>
      <c r="D789" s="32">
        <f>D790</f>
        <v>532.1</v>
      </c>
      <c r="E789" s="25">
        <f t="shared" si="16"/>
        <v>1</v>
      </c>
    </row>
    <row r="790" spans="1:5" ht="25.5" hidden="1" outlineLevel="1" x14ac:dyDescent="0.2">
      <c r="A790" s="16" t="s">
        <v>302</v>
      </c>
      <c r="B790" s="17" t="s">
        <v>303</v>
      </c>
      <c r="C790" s="18">
        <v>532.1</v>
      </c>
      <c r="D790" s="18">
        <v>532.1</v>
      </c>
      <c r="E790" s="19">
        <f t="shared" si="16"/>
        <v>1</v>
      </c>
    </row>
    <row r="791" spans="1:5" s="33" customFormat="1" ht="33.75" customHeight="1" outlineLevel="1" x14ac:dyDescent="0.2">
      <c r="A791" s="30" t="s">
        <v>786</v>
      </c>
      <c r="B791" s="31" t="s">
        <v>787</v>
      </c>
      <c r="C791" s="32">
        <f>C792</f>
        <v>1300</v>
      </c>
      <c r="D791" s="32">
        <f>D792</f>
        <v>1300</v>
      </c>
      <c r="E791" s="25">
        <f t="shared" si="16"/>
        <v>1</v>
      </c>
    </row>
    <row r="792" spans="1:5" ht="51" hidden="1" outlineLevel="1" x14ac:dyDescent="0.2">
      <c r="A792" s="16" t="s">
        <v>304</v>
      </c>
      <c r="B792" s="17" t="s">
        <v>305</v>
      </c>
      <c r="C792" s="18">
        <v>1300</v>
      </c>
      <c r="D792" s="18">
        <v>1300</v>
      </c>
      <c r="E792" s="19">
        <f t="shared" si="16"/>
        <v>1</v>
      </c>
    </row>
    <row r="793" spans="1:5" s="29" customFormat="1" ht="28.5" customHeight="1" outlineLevel="1" x14ac:dyDescent="0.2">
      <c r="A793" s="12" t="s">
        <v>680</v>
      </c>
      <c r="B793" s="27" t="s">
        <v>681</v>
      </c>
      <c r="C793" s="28">
        <f>C794</f>
        <v>12.7</v>
      </c>
      <c r="D793" s="28">
        <f>D794</f>
        <v>12.7</v>
      </c>
      <c r="E793" s="15">
        <f t="shared" si="16"/>
        <v>1</v>
      </c>
    </row>
    <row r="794" spans="1:5" s="33" customFormat="1" ht="45" customHeight="1" outlineLevel="1" x14ac:dyDescent="0.2">
      <c r="A794" s="30" t="s">
        <v>682</v>
      </c>
      <c r="B794" s="31" t="s">
        <v>788</v>
      </c>
      <c r="C794" s="32">
        <f>C795</f>
        <v>12.7</v>
      </c>
      <c r="D794" s="32">
        <f>D795</f>
        <v>12.7</v>
      </c>
      <c r="E794" s="25">
        <f t="shared" si="16"/>
        <v>1</v>
      </c>
    </row>
    <row r="795" spans="1:5" ht="38.25" hidden="1" outlineLevel="1" x14ac:dyDescent="0.2">
      <c r="A795" s="16" t="s">
        <v>306</v>
      </c>
      <c r="B795" s="17" t="s">
        <v>307</v>
      </c>
      <c r="C795" s="18">
        <v>12.7</v>
      </c>
      <c r="D795" s="18">
        <v>12.7</v>
      </c>
      <c r="E795" s="19">
        <f t="shared" si="16"/>
        <v>1</v>
      </c>
    </row>
    <row r="796" spans="1:5" s="29" customFormat="1" ht="17.25" customHeight="1" outlineLevel="1" x14ac:dyDescent="0.2">
      <c r="A796" s="12"/>
      <c r="B796" s="27" t="s">
        <v>677</v>
      </c>
      <c r="C796" s="28">
        <f>SUM(C797:C801)</f>
        <v>11765.5</v>
      </c>
      <c r="D796" s="28">
        <f>SUM(D797:D801)</f>
        <v>11765.136</v>
      </c>
      <c r="E796" s="15">
        <f t="shared" si="16"/>
        <v>0.99996906208830905</v>
      </c>
    </row>
    <row r="797" spans="1:5" ht="25.5" outlineLevel="1" x14ac:dyDescent="0.2">
      <c r="A797" s="16" t="s">
        <v>25</v>
      </c>
      <c r="B797" s="17" t="s">
        <v>26</v>
      </c>
      <c r="C797" s="18">
        <v>550</v>
      </c>
      <c r="D797" s="18">
        <v>550</v>
      </c>
      <c r="E797" s="19">
        <f t="shared" si="16"/>
        <v>1</v>
      </c>
    </row>
    <row r="798" spans="1:5" ht="38.25" outlineLevel="1" x14ac:dyDescent="0.2">
      <c r="A798" s="16" t="s">
        <v>308</v>
      </c>
      <c r="B798" s="17" t="s">
        <v>309</v>
      </c>
      <c r="C798" s="18">
        <v>31.5</v>
      </c>
      <c r="D798" s="18">
        <v>31.5</v>
      </c>
      <c r="E798" s="19">
        <f t="shared" si="16"/>
        <v>1</v>
      </c>
    </row>
    <row r="799" spans="1:5" ht="25.5" outlineLevel="1" x14ac:dyDescent="0.2">
      <c r="A799" s="16" t="s">
        <v>310</v>
      </c>
      <c r="B799" s="17" t="s">
        <v>311</v>
      </c>
      <c r="C799" s="18">
        <v>450.6</v>
      </c>
      <c r="D799" s="18">
        <v>450.6</v>
      </c>
      <c r="E799" s="19">
        <f t="shared" si="16"/>
        <v>1</v>
      </c>
    </row>
    <row r="800" spans="1:5" ht="38.25" outlineLevel="1" x14ac:dyDescent="0.2">
      <c r="A800" s="16" t="s">
        <v>312</v>
      </c>
      <c r="B800" s="17" t="s">
        <v>313</v>
      </c>
      <c r="C800" s="18">
        <v>8786</v>
      </c>
      <c r="D800" s="18">
        <v>8786</v>
      </c>
      <c r="E800" s="19">
        <f t="shared" si="16"/>
        <v>1</v>
      </c>
    </row>
    <row r="801" spans="1:5" ht="25.5" outlineLevel="1" x14ac:dyDescent="0.2">
      <c r="A801" s="16" t="s">
        <v>314</v>
      </c>
      <c r="B801" s="17" t="s">
        <v>315</v>
      </c>
      <c r="C801" s="18">
        <v>1947.4</v>
      </c>
      <c r="D801" s="18">
        <v>1947.0360000000001</v>
      </c>
      <c r="E801" s="19">
        <f t="shared" si="16"/>
        <v>0.99981308411214953</v>
      </c>
    </row>
    <row r="802" spans="1:5" x14ac:dyDescent="0.2">
      <c r="A802" s="51" t="s">
        <v>325</v>
      </c>
      <c r="B802" s="51"/>
      <c r="C802" s="20">
        <f>C804+C869</f>
        <v>1010789.0619999999</v>
      </c>
      <c r="D802" s="20">
        <f>D804+D869</f>
        <v>588327.51199999987</v>
      </c>
      <c r="E802" s="13">
        <f t="shared" si="16"/>
        <v>0.58204776260232216</v>
      </c>
    </row>
    <row r="803" spans="1:5" x14ac:dyDescent="0.2">
      <c r="A803" s="10"/>
      <c r="B803" s="11" t="s">
        <v>662</v>
      </c>
      <c r="C803" s="34"/>
      <c r="D803" s="34"/>
      <c r="E803" s="15"/>
    </row>
    <row r="804" spans="1:5" x14ac:dyDescent="0.2">
      <c r="A804" s="10"/>
      <c r="B804" s="11" t="s">
        <v>663</v>
      </c>
      <c r="C804" s="34">
        <f>C805+C808+C811+C823+C832</f>
        <v>846409.78099999996</v>
      </c>
      <c r="D804" s="34">
        <f>D805+D808+D811+D823+D832</f>
        <v>439814.87199999992</v>
      </c>
      <c r="E804" s="15">
        <f t="shared" si="16"/>
        <v>0.51962404248256189</v>
      </c>
    </row>
    <row r="805" spans="1:5" ht="34.5" customHeight="1" x14ac:dyDescent="0.2">
      <c r="A805" s="10" t="s">
        <v>665</v>
      </c>
      <c r="B805" s="11" t="s">
        <v>730</v>
      </c>
      <c r="C805" s="34">
        <f>C806</f>
        <v>8852.3080000000009</v>
      </c>
      <c r="D805" s="34">
        <f>D806</f>
        <v>8752.4079999999994</v>
      </c>
      <c r="E805" s="15">
        <f t="shared" si="16"/>
        <v>0.98871480748297491</v>
      </c>
    </row>
    <row r="806" spans="1:5" s="33" customFormat="1" ht="47.25" customHeight="1" collapsed="1" x14ac:dyDescent="0.2">
      <c r="A806" s="23" t="s">
        <v>666</v>
      </c>
      <c r="B806" s="26" t="s">
        <v>731</v>
      </c>
      <c r="C806" s="36">
        <f>C807</f>
        <v>8852.3080000000009</v>
      </c>
      <c r="D806" s="36">
        <f>D807</f>
        <v>8752.4079999999994</v>
      </c>
      <c r="E806" s="25">
        <f t="shared" si="16"/>
        <v>0.98871480748297491</v>
      </c>
    </row>
    <row r="807" spans="1:5" ht="25.5" hidden="1" outlineLevel="1" x14ac:dyDescent="0.2">
      <c r="A807" s="16" t="s">
        <v>326</v>
      </c>
      <c r="B807" s="17" t="s">
        <v>327</v>
      </c>
      <c r="C807" s="18">
        <v>8852.3080000000009</v>
      </c>
      <c r="D807" s="18">
        <v>8752.4079999999994</v>
      </c>
      <c r="E807" s="19">
        <f t="shared" si="16"/>
        <v>0.98871480748297491</v>
      </c>
    </row>
    <row r="808" spans="1:5" s="29" customFormat="1" ht="25.5" outlineLevel="1" x14ac:dyDescent="0.2">
      <c r="A808" s="12" t="s">
        <v>741</v>
      </c>
      <c r="B808" s="27" t="s">
        <v>742</v>
      </c>
      <c r="C808" s="28">
        <f>C809</f>
        <v>1446.796</v>
      </c>
      <c r="D808" s="28">
        <f>D809</f>
        <v>1036.6859999999999</v>
      </c>
      <c r="E808" s="15">
        <f t="shared" si="16"/>
        <v>0.71653916654455774</v>
      </c>
    </row>
    <row r="809" spans="1:5" s="33" customFormat="1" ht="31.5" customHeight="1" outlineLevel="1" x14ac:dyDescent="0.2">
      <c r="A809" s="30" t="s">
        <v>743</v>
      </c>
      <c r="B809" s="31" t="s">
        <v>744</v>
      </c>
      <c r="C809" s="32">
        <f>C810</f>
        <v>1446.796</v>
      </c>
      <c r="D809" s="32">
        <f>D810</f>
        <v>1036.6859999999999</v>
      </c>
      <c r="E809" s="25">
        <f t="shared" si="16"/>
        <v>0.71653916654455774</v>
      </c>
    </row>
    <row r="810" spans="1:5" ht="16.5" hidden="1" customHeight="1" outlineLevel="1" x14ac:dyDescent="0.2">
      <c r="A810" s="16" t="s">
        <v>328</v>
      </c>
      <c r="B810" s="17" t="s">
        <v>329</v>
      </c>
      <c r="C810" s="18">
        <v>1446.796</v>
      </c>
      <c r="D810" s="18">
        <v>1036.6859999999999</v>
      </c>
      <c r="E810" s="19">
        <f t="shared" si="16"/>
        <v>0.71653916654455774</v>
      </c>
    </row>
    <row r="811" spans="1:5" s="29" customFormat="1" ht="38.25" outlineLevel="1" x14ac:dyDescent="0.2">
      <c r="A811" s="12" t="s">
        <v>696</v>
      </c>
      <c r="B811" s="27" t="s">
        <v>697</v>
      </c>
      <c r="C811" s="28">
        <f>C812+C819</f>
        <v>14822.130000000001</v>
      </c>
      <c r="D811" s="28">
        <f>D812+D819</f>
        <v>2010.355</v>
      </c>
      <c r="E811" s="15">
        <f t="shared" si="16"/>
        <v>0.13563199081373595</v>
      </c>
    </row>
    <row r="812" spans="1:5" s="33" customFormat="1" ht="57" customHeight="1" outlineLevel="1" x14ac:dyDescent="0.2">
      <c r="A812" s="30" t="s">
        <v>698</v>
      </c>
      <c r="B812" s="31" t="s">
        <v>699</v>
      </c>
      <c r="C812" s="32">
        <f>SUM(C813:C815)</f>
        <v>6699.3670000000002</v>
      </c>
      <c r="D812" s="32">
        <f>SUM(D813:D815)</f>
        <v>1699.367</v>
      </c>
      <c r="E812" s="25">
        <f t="shared" si="16"/>
        <v>0.25366083094119191</v>
      </c>
    </row>
    <row r="813" spans="1:5" hidden="1" outlineLevel="1" x14ac:dyDescent="0.2">
      <c r="A813" s="16" t="s">
        <v>330</v>
      </c>
      <c r="B813" s="17" t="s">
        <v>331</v>
      </c>
      <c r="C813" s="18">
        <v>315.53100000000001</v>
      </c>
      <c r="D813" s="18">
        <v>315.53100000000001</v>
      </c>
      <c r="E813" s="25">
        <f t="shared" si="16"/>
        <v>1</v>
      </c>
    </row>
    <row r="814" spans="1:5" ht="38.25" hidden="1" outlineLevel="1" x14ac:dyDescent="0.2">
      <c r="A814" s="16" t="s">
        <v>332</v>
      </c>
      <c r="B814" s="17" t="s">
        <v>333</v>
      </c>
      <c r="C814" s="18">
        <v>5000</v>
      </c>
      <c r="D814" s="18">
        <v>0</v>
      </c>
      <c r="E814" s="25">
        <f t="shared" si="16"/>
        <v>0</v>
      </c>
    </row>
    <row r="815" spans="1:5" ht="25.5" hidden="1" outlineLevel="1" x14ac:dyDescent="0.2">
      <c r="A815" s="16" t="s">
        <v>334</v>
      </c>
      <c r="B815" s="17" t="s">
        <v>335</v>
      </c>
      <c r="C815" s="18">
        <v>1383.836</v>
      </c>
      <c r="D815" s="18">
        <v>1383.836</v>
      </c>
      <c r="E815" s="25">
        <f t="shared" si="16"/>
        <v>1</v>
      </c>
    </row>
    <row r="816" spans="1:5" outlineLevel="1" x14ac:dyDescent="0.2">
      <c r="A816" s="43"/>
      <c r="B816" s="26" t="s">
        <v>856</v>
      </c>
      <c r="C816" s="34"/>
      <c r="D816" s="34"/>
      <c r="E816" s="19"/>
    </row>
    <row r="817" spans="1:5" ht="38.25" outlineLevel="1" x14ac:dyDescent="0.2">
      <c r="A817" s="16" t="s">
        <v>332</v>
      </c>
      <c r="B817" s="17" t="s">
        <v>333</v>
      </c>
      <c r="C817" s="18">
        <v>5000</v>
      </c>
      <c r="D817" s="18">
        <v>1383.836</v>
      </c>
      <c r="E817" s="19">
        <f t="shared" si="16"/>
        <v>0.27676719999999999</v>
      </c>
    </row>
    <row r="818" spans="1:5" ht="34.5" customHeight="1" outlineLevel="1" x14ac:dyDescent="0.2">
      <c r="A818" s="16" t="s">
        <v>334</v>
      </c>
      <c r="B818" s="17" t="s">
        <v>335</v>
      </c>
      <c r="C818" s="18">
        <v>1383.836</v>
      </c>
      <c r="D818" s="18">
        <v>0</v>
      </c>
      <c r="E818" s="19">
        <f t="shared" si="16"/>
        <v>0</v>
      </c>
    </row>
    <row r="819" spans="1:5" s="33" customFormat="1" ht="32.25" customHeight="1" outlineLevel="1" x14ac:dyDescent="0.2">
      <c r="A819" s="30" t="s">
        <v>780</v>
      </c>
      <c r="B819" s="31" t="s">
        <v>781</v>
      </c>
      <c r="C819" s="32">
        <f>C820</f>
        <v>8122.7629999999999</v>
      </c>
      <c r="D819" s="32">
        <f>D820</f>
        <v>310.988</v>
      </c>
      <c r="E819" s="25">
        <f t="shared" si="16"/>
        <v>3.8285987169636736E-2</v>
      </c>
    </row>
    <row r="820" spans="1:5" hidden="1" outlineLevel="1" x14ac:dyDescent="0.2">
      <c r="A820" s="16" t="s">
        <v>336</v>
      </c>
      <c r="B820" s="17" t="s">
        <v>337</v>
      </c>
      <c r="C820" s="18">
        <v>8122.7629999999999</v>
      </c>
      <c r="D820" s="18">
        <v>310.988</v>
      </c>
      <c r="E820" s="25">
        <f t="shared" si="16"/>
        <v>3.8285987169636736E-2</v>
      </c>
    </row>
    <row r="821" spans="1:5" outlineLevel="1" x14ac:dyDescent="0.2">
      <c r="A821" s="43"/>
      <c r="B821" s="26" t="s">
        <v>856</v>
      </c>
      <c r="C821" s="34"/>
      <c r="D821" s="34"/>
      <c r="E821" s="19"/>
    </row>
    <row r="822" spans="1:5" ht="22.5" customHeight="1" outlineLevel="1" x14ac:dyDescent="0.2">
      <c r="A822" s="16" t="s">
        <v>336</v>
      </c>
      <c r="B822" s="17" t="s">
        <v>337</v>
      </c>
      <c r="C822" s="18">
        <v>8089.7749999999996</v>
      </c>
      <c r="D822" s="18">
        <v>278</v>
      </c>
      <c r="E822" s="19">
        <f t="shared" si="16"/>
        <v>3.436436736497616E-2</v>
      </c>
    </row>
    <row r="823" spans="1:5" s="29" customFormat="1" ht="30" customHeight="1" outlineLevel="1" x14ac:dyDescent="0.2">
      <c r="A823" s="12" t="s">
        <v>799</v>
      </c>
      <c r="B823" s="27" t="s">
        <v>800</v>
      </c>
      <c r="C823" s="28">
        <f>C824+C826</f>
        <v>370343.09100000001</v>
      </c>
      <c r="D823" s="28">
        <f>D824+D826</f>
        <v>84329.975999999995</v>
      </c>
      <c r="E823" s="15">
        <f t="shared" si="16"/>
        <v>0.22770770685175276</v>
      </c>
    </row>
    <row r="824" spans="1:5" s="33" customFormat="1" ht="32.25" customHeight="1" outlineLevel="1" x14ac:dyDescent="0.2">
      <c r="A824" s="30" t="s">
        <v>801</v>
      </c>
      <c r="B824" s="31" t="s">
        <v>802</v>
      </c>
      <c r="C824" s="32">
        <f>C825</f>
        <v>31722.467000000001</v>
      </c>
      <c r="D824" s="32">
        <f>D825</f>
        <v>23069.830999999998</v>
      </c>
      <c r="E824" s="25">
        <f t="shared" si="16"/>
        <v>0.72723949874390281</v>
      </c>
    </row>
    <row r="825" spans="1:5" ht="38.25" hidden="1" outlineLevel="1" x14ac:dyDescent="0.2">
      <c r="A825" s="16" t="s">
        <v>338</v>
      </c>
      <c r="B825" s="17" t="s">
        <v>339</v>
      </c>
      <c r="C825" s="18">
        <v>31722.467000000001</v>
      </c>
      <c r="D825" s="18">
        <v>23069.830999999998</v>
      </c>
      <c r="E825" s="19">
        <f t="shared" si="16"/>
        <v>0.72723949874390281</v>
      </c>
    </row>
    <row r="826" spans="1:5" s="33" customFormat="1" ht="41.25" customHeight="1" outlineLevel="1" x14ac:dyDescent="0.2">
      <c r="A826" s="30" t="s">
        <v>803</v>
      </c>
      <c r="B826" s="31" t="s">
        <v>804</v>
      </c>
      <c r="C826" s="32">
        <f>SUM(C827:C831)</f>
        <v>338620.62400000001</v>
      </c>
      <c r="D826" s="32">
        <f>SUM(D827:D831)</f>
        <v>61260.144999999997</v>
      </c>
      <c r="E826" s="25">
        <f t="shared" si="16"/>
        <v>0.18091085024992451</v>
      </c>
    </row>
    <row r="827" spans="1:5" ht="25.5" hidden="1" outlineLevel="1" x14ac:dyDescent="0.2">
      <c r="A827" s="16" t="s">
        <v>340</v>
      </c>
      <c r="B827" s="17" t="s">
        <v>341</v>
      </c>
      <c r="C827" s="18">
        <v>50000</v>
      </c>
      <c r="D827" s="18">
        <v>49186.728999999999</v>
      </c>
      <c r="E827" s="19">
        <f t="shared" si="16"/>
        <v>0.98373458000000003</v>
      </c>
    </row>
    <row r="828" spans="1:5" ht="38.25" hidden="1" outlineLevel="1" x14ac:dyDescent="0.2">
      <c r="A828" s="16" t="s">
        <v>342</v>
      </c>
      <c r="B828" s="17" t="s">
        <v>343</v>
      </c>
      <c r="C828" s="18">
        <v>222.416</v>
      </c>
      <c r="D828" s="18">
        <v>0</v>
      </c>
      <c r="E828" s="19">
        <f t="shared" si="16"/>
        <v>0</v>
      </c>
    </row>
    <row r="829" spans="1:5" ht="38.25" hidden="1" outlineLevel="1" x14ac:dyDescent="0.2">
      <c r="A829" s="16" t="s">
        <v>344</v>
      </c>
      <c r="B829" s="17" t="s">
        <v>345</v>
      </c>
      <c r="C829" s="18">
        <v>1037.8720000000001</v>
      </c>
      <c r="D829" s="18">
        <v>0</v>
      </c>
      <c r="E829" s="19">
        <f t="shared" si="16"/>
        <v>0</v>
      </c>
    </row>
    <row r="830" spans="1:5" ht="25.5" hidden="1" outlineLevel="1" x14ac:dyDescent="0.2">
      <c r="A830" s="16" t="s">
        <v>346</v>
      </c>
      <c r="B830" s="17" t="s">
        <v>347</v>
      </c>
      <c r="C830" s="18">
        <v>120562.58500000001</v>
      </c>
      <c r="D830" s="18">
        <v>4171.3649999999998</v>
      </c>
      <c r="E830" s="19">
        <f t="shared" si="16"/>
        <v>3.45991668974251E-2</v>
      </c>
    </row>
    <row r="831" spans="1:5" ht="25.5" hidden="1" outlineLevel="1" x14ac:dyDescent="0.2">
      <c r="A831" s="16" t="s">
        <v>348</v>
      </c>
      <c r="B831" s="17" t="s">
        <v>347</v>
      </c>
      <c r="C831" s="18">
        <v>166797.75099999999</v>
      </c>
      <c r="D831" s="18">
        <v>7902.0510000000004</v>
      </c>
      <c r="E831" s="19">
        <f t="shared" si="16"/>
        <v>4.7375045242666378E-2</v>
      </c>
    </row>
    <row r="832" spans="1:5" s="29" customFormat="1" ht="31.5" customHeight="1" outlineLevel="1" x14ac:dyDescent="0.2">
      <c r="A832" s="12" t="s">
        <v>782</v>
      </c>
      <c r="B832" s="27" t="s">
        <v>790</v>
      </c>
      <c r="C832" s="28">
        <f>C833+C854+C857+C862+C865</f>
        <v>450945.45599999995</v>
      </c>
      <c r="D832" s="28">
        <f>D833+D854+D857+D862+D865</f>
        <v>343685.44699999993</v>
      </c>
      <c r="E832" s="15">
        <f t="shared" si="16"/>
        <v>0.76214416272995988</v>
      </c>
    </row>
    <row r="833" spans="1:5" s="33" customFormat="1" ht="33.75" customHeight="1" outlineLevel="1" x14ac:dyDescent="0.2">
      <c r="A833" s="30" t="s">
        <v>805</v>
      </c>
      <c r="B833" s="31" t="s">
        <v>806</v>
      </c>
      <c r="C833" s="32">
        <f>SUM(C834:C846)</f>
        <v>345322.22699999996</v>
      </c>
      <c r="D833" s="32">
        <f>SUM(D834:D846)</f>
        <v>240127.49699999997</v>
      </c>
      <c r="E833" s="25">
        <f t="shared" si="16"/>
        <v>0.69537225879178644</v>
      </c>
    </row>
    <row r="834" spans="1:5" ht="38.25" hidden="1" outlineLevel="1" x14ac:dyDescent="0.2">
      <c r="A834" s="16" t="s">
        <v>349</v>
      </c>
      <c r="B834" s="17" t="s">
        <v>22</v>
      </c>
      <c r="C834" s="18">
        <v>58761.063000000002</v>
      </c>
      <c r="D834" s="18">
        <v>54907.300999999999</v>
      </c>
      <c r="E834" s="25">
        <f t="shared" si="16"/>
        <v>0.93441640087416389</v>
      </c>
    </row>
    <row r="835" spans="1:5" ht="25.5" hidden="1" outlineLevel="1" x14ac:dyDescent="0.2">
      <c r="A835" s="16" t="s">
        <v>350</v>
      </c>
      <c r="B835" s="17" t="s">
        <v>351</v>
      </c>
      <c r="C835" s="18">
        <v>6000</v>
      </c>
      <c r="D835" s="18">
        <v>6000</v>
      </c>
      <c r="E835" s="25">
        <f t="shared" ref="E835:E853" si="17">D835/C835</f>
        <v>1</v>
      </c>
    </row>
    <row r="836" spans="1:5" hidden="1" outlineLevel="1" x14ac:dyDescent="0.2">
      <c r="A836" s="16" t="s">
        <v>352</v>
      </c>
      <c r="B836" s="17" t="s">
        <v>353</v>
      </c>
      <c r="C836" s="18">
        <v>5929.1379999999999</v>
      </c>
      <c r="D836" s="18">
        <v>5484.1390000000001</v>
      </c>
      <c r="E836" s="25">
        <f t="shared" si="17"/>
        <v>0.92494710023615578</v>
      </c>
    </row>
    <row r="837" spans="1:5" hidden="1" outlineLevel="1" x14ac:dyDescent="0.2">
      <c r="A837" s="16" t="s">
        <v>354</v>
      </c>
      <c r="B837" s="17" t="s">
        <v>355</v>
      </c>
      <c r="C837" s="18">
        <v>20207.032999999999</v>
      </c>
      <c r="D837" s="18">
        <v>12229.357</v>
      </c>
      <c r="E837" s="25">
        <f t="shared" si="17"/>
        <v>0.60520300036130992</v>
      </c>
    </row>
    <row r="838" spans="1:5" hidden="1" outlineLevel="1" x14ac:dyDescent="0.2">
      <c r="A838" s="16" t="s">
        <v>356</v>
      </c>
      <c r="B838" s="17" t="s">
        <v>357</v>
      </c>
      <c r="C838" s="18">
        <v>7588.0079999999998</v>
      </c>
      <c r="D838" s="18">
        <v>3722.9029999999998</v>
      </c>
      <c r="E838" s="25">
        <f t="shared" si="17"/>
        <v>0.49062982010561929</v>
      </c>
    </row>
    <row r="839" spans="1:5" ht="25.5" hidden="1" outlineLevel="1" x14ac:dyDescent="0.2">
      <c r="A839" s="16" t="s">
        <v>358</v>
      </c>
      <c r="B839" s="17" t="s">
        <v>359</v>
      </c>
      <c r="C839" s="18">
        <v>39857.413999999997</v>
      </c>
      <c r="D839" s="18">
        <v>39378.959000000003</v>
      </c>
      <c r="E839" s="25">
        <f t="shared" si="17"/>
        <v>0.98799583435091909</v>
      </c>
    </row>
    <row r="840" spans="1:5" ht="25.5" hidden="1" outlineLevel="1" x14ac:dyDescent="0.2">
      <c r="A840" s="16" t="s">
        <v>360</v>
      </c>
      <c r="B840" s="17" t="s">
        <v>361</v>
      </c>
      <c r="C840" s="18">
        <v>120113.944</v>
      </c>
      <c r="D840" s="18">
        <v>89360.574999999997</v>
      </c>
      <c r="E840" s="25">
        <f t="shared" si="17"/>
        <v>0.74396503873022435</v>
      </c>
    </row>
    <row r="841" spans="1:5" ht="38.25" hidden="1" outlineLevel="1" x14ac:dyDescent="0.2">
      <c r="A841" s="16" t="s">
        <v>362</v>
      </c>
      <c r="B841" s="17" t="s">
        <v>363</v>
      </c>
      <c r="C841" s="18">
        <v>5014.3</v>
      </c>
      <c r="D841" s="18">
        <v>0</v>
      </c>
      <c r="E841" s="25">
        <f t="shared" si="17"/>
        <v>0</v>
      </c>
    </row>
    <row r="842" spans="1:5" ht="38.25" hidden="1" outlineLevel="1" x14ac:dyDescent="0.2">
      <c r="A842" s="16" t="s">
        <v>364</v>
      </c>
      <c r="B842" s="17" t="s">
        <v>365</v>
      </c>
      <c r="C842" s="18">
        <v>37268.476999999999</v>
      </c>
      <c r="D842" s="18">
        <v>224.25800000000001</v>
      </c>
      <c r="E842" s="25">
        <f t="shared" si="17"/>
        <v>6.01736421909594E-3</v>
      </c>
    </row>
    <row r="843" spans="1:5" ht="25.5" hidden="1" outlineLevel="1" x14ac:dyDescent="0.2">
      <c r="A843" s="16" t="s">
        <v>366</v>
      </c>
      <c r="B843" s="17" t="s">
        <v>367</v>
      </c>
      <c r="C843" s="18">
        <v>10268.802</v>
      </c>
      <c r="D843" s="18">
        <v>307.12299999999999</v>
      </c>
      <c r="E843" s="25">
        <f t="shared" si="17"/>
        <v>2.9908357372164737E-2</v>
      </c>
    </row>
    <row r="844" spans="1:5" ht="51" hidden="1" outlineLevel="1" x14ac:dyDescent="0.2">
      <c r="A844" s="16" t="s">
        <v>368</v>
      </c>
      <c r="B844" s="17" t="s">
        <v>369</v>
      </c>
      <c r="C844" s="18">
        <v>22016.1</v>
      </c>
      <c r="D844" s="18">
        <v>19098.544000000002</v>
      </c>
      <c r="E844" s="25">
        <f t="shared" si="17"/>
        <v>0.86748079814317713</v>
      </c>
    </row>
    <row r="845" spans="1:5" ht="51" hidden="1" outlineLevel="1" x14ac:dyDescent="0.2">
      <c r="A845" s="16" t="s">
        <v>370</v>
      </c>
      <c r="B845" s="17" t="s">
        <v>371</v>
      </c>
      <c r="C845" s="18">
        <v>5771.1</v>
      </c>
      <c r="D845" s="18">
        <v>5756.2690000000002</v>
      </c>
      <c r="E845" s="25">
        <f t="shared" si="17"/>
        <v>0.99743012597251823</v>
      </c>
    </row>
    <row r="846" spans="1:5" ht="76.5" hidden="1" outlineLevel="1" x14ac:dyDescent="0.2">
      <c r="A846" s="16" t="s">
        <v>372</v>
      </c>
      <c r="B846" s="21" t="s">
        <v>373</v>
      </c>
      <c r="C846" s="18">
        <v>6526.848</v>
      </c>
      <c r="D846" s="18">
        <v>3658.069</v>
      </c>
      <c r="E846" s="25">
        <f t="shared" si="17"/>
        <v>0.56046486757467007</v>
      </c>
    </row>
    <row r="847" spans="1:5" outlineLevel="1" x14ac:dyDescent="0.2">
      <c r="A847" s="43"/>
      <c r="B847" s="26" t="s">
        <v>856</v>
      </c>
      <c r="C847" s="34"/>
      <c r="D847" s="34"/>
      <c r="E847" s="19"/>
    </row>
    <row r="848" spans="1:5" ht="17.25" customHeight="1" outlineLevel="1" x14ac:dyDescent="0.2">
      <c r="A848" s="16" t="s">
        <v>356</v>
      </c>
      <c r="B848" s="17" t="s">
        <v>357</v>
      </c>
      <c r="C848" s="18">
        <v>3994.799</v>
      </c>
      <c r="D848" s="18">
        <v>168.154</v>
      </c>
      <c r="E848" s="19">
        <f t="shared" si="17"/>
        <v>4.2093231724549846E-2</v>
      </c>
    </row>
    <row r="849" spans="1:5" ht="25.5" outlineLevel="1" x14ac:dyDescent="0.2">
      <c r="A849" s="16" t="s">
        <v>358</v>
      </c>
      <c r="B849" s="17" t="s">
        <v>359</v>
      </c>
      <c r="C849" s="18">
        <v>39857.413999999997</v>
      </c>
      <c r="D849" s="18">
        <v>39378.959000000003</v>
      </c>
      <c r="E849" s="19">
        <f t="shared" si="17"/>
        <v>0.98799583435091909</v>
      </c>
    </row>
    <row r="850" spans="1:5" ht="25.5" outlineLevel="1" x14ac:dyDescent="0.2">
      <c r="A850" s="16" t="s">
        <v>360</v>
      </c>
      <c r="B850" s="17" t="s">
        <v>361</v>
      </c>
      <c r="C850" s="18">
        <v>120113.944</v>
      </c>
      <c r="D850" s="18">
        <v>89360.574999999997</v>
      </c>
      <c r="E850" s="19">
        <f t="shared" si="17"/>
        <v>0.74396503873022435</v>
      </c>
    </row>
    <row r="851" spans="1:5" ht="33" customHeight="1" outlineLevel="1" x14ac:dyDescent="0.2">
      <c r="A851" s="16" t="s">
        <v>362</v>
      </c>
      <c r="B851" s="17" t="s">
        <v>363</v>
      </c>
      <c r="C851" s="18">
        <v>5014.3</v>
      </c>
      <c r="D851" s="18">
        <v>0</v>
      </c>
      <c r="E851" s="19">
        <f t="shared" si="17"/>
        <v>0</v>
      </c>
    </row>
    <row r="852" spans="1:5" ht="38.25" outlineLevel="1" x14ac:dyDescent="0.2">
      <c r="A852" s="16" t="s">
        <v>364</v>
      </c>
      <c r="B852" s="17" t="s">
        <v>365</v>
      </c>
      <c r="C852" s="18">
        <v>37268.476999999999</v>
      </c>
      <c r="D852" s="18">
        <v>224.25800000000001</v>
      </c>
      <c r="E852" s="19">
        <f t="shared" si="17"/>
        <v>6.01736421909594E-3</v>
      </c>
    </row>
    <row r="853" spans="1:5" ht="25.5" outlineLevel="1" x14ac:dyDescent="0.2">
      <c r="A853" s="16" t="s">
        <v>366</v>
      </c>
      <c r="B853" s="17" t="s">
        <v>367</v>
      </c>
      <c r="C853" s="18">
        <v>10268.802</v>
      </c>
      <c r="D853" s="18">
        <v>307.12299999999999</v>
      </c>
      <c r="E853" s="19">
        <f t="shared" si="17"/>
        <v>2.9908357372164737E-2</v>
      </c>
    </row>
    <row r="854" spans="1:5" s="33" customFormat="1" ht="37.5" customHeight="1" outlineLevel="1" x14ac:dyDescent="0.2">
      <c r="A854" s="30" t="s">
        <v>784</v>
      </c>
      <c r="B854" s="40" t="s">
        <v>785</v>
      </c>
      <c r="C854" s="32">
        <f>SUM(C855:C856)</f>
        <v>4229.5</v>
      </c>
      <c r="D854" s="32">
        <f>SUM(D855:D856)</f>
        <v>4229.5</v>
      </c>
      <c r="E854" s="25">
        <f t="shared" ref="E854:E869" si="18">D854/C854</f>
        <v>1</v>
      </c>
    </row>
    <row r="855" spans="1:5" ht="25.5" hidden="1" outlineLevel="1" x14ac:dyDescent="0.2">
      <c r="A855" s="16" t="s">
        <v>374</v>
      </c>
      <c r="B855" s="17" t="s">
        <v>375</v>
      </c>
      <c r="C855" s="18">
        <v>229.5</v>
      </c>
      <c r="D855" s="18">
        <v>229.5</v>
      </c>
      <c r="E855" s="19">
        <f t="shared" si="18"/>
        <v>1</v>
      </c>
    </row>
    <row r="856" spans="1:5" ht="25.5" hidden="1" outlineLevel="1" x14ac:dyDescent="0.2">
      <c r="A856" s="16" t="s">
        <v>376</v>
      </c>
      <c r="B856" s="17" t="s">
        <v>377</v>
      </c>
      <c r="C856" s="18">
        <v>4000</v>
      </c>
      <c r="D856" s="18">
        <v>4000</v>
      </c>
      <c r="E856" s="19">
        <f t="shared" si="18"/>
        <v>1</v>
      </c>
    </row>
    <row r="857" spans="1:5" s="33" customFormat="1" ht="27.75" customHeight="1" outlineLevel="1" x14ac:dyDescent="0.2">
      <c r="A857" s="30" t="s">
        <v>786</v>
      </c>
      <c r="B857" s="31" t="s">
        <v>787</v>
      </c>
      <c r="C857" s="32">
        <f>SUM(C858:C861)</f>
        <v>38733.935999999994</v>
      </c>
      <c r="D857" s="32">
        <f>SUM(D858:D861)</f>
        <v>37604.497000000003</v>
      </c>
      <c r="E857" s="25">
        <f t="shared" si="18"/>
        <v>0.97084109913332872</v>
      </c>
    </row>
    <row r="858" spans="1:5" ht="38.25" hidden="1" outlineLevel="1" x14ac:dyDescent="0.2">
      <c r="A858" s="16" t="s">
        <v>378</v>
      </c>
      <c r="B858" s="17" t="s">
        <v>22</v>
      </c>
      <c r="C858" s="18">
        <v>30894.314999999999</v>
      </c>
      <c r="D858" s="18">
        <v>29826.679</v>
      </c>
      <c r="E858" s="19">
        <f t="shared" si="18"/>
        <v>0.96544231519617774</v>
      </c>
    </row>
    <row r="859" spans="1:5" ht="38.25" hidden="1" outlineLevel="1" x14ac:dyDescent="0.2">
      <c r="A859" s="16" t="s">
        <v>379</v>
      </c>
      <c r="B859" s="17" t="s">
        <v>380</v>
      </c>
      <c r="C859" s="18">
        <v>5800.5209999999997</v>
      </c>
      <c r="D859" s="18">
        <v>5780.4690000000001</v>
      </c>
      <c r="E859" s="19">
        <f t="shared" si="18"/>
        <v>0.99654306914844382</v>
      </c>
    </row>
    <row r="860" spans="1:5" ht="25.5" hidden="1" outlineLevel="1" x14ac:dyDescent="0.2">
      <c r="A860" s="16" t="s">
        <v>381</v>
      </c>
      <c r="B860" s="17" t="s">
        <v>382</v>
      </c>
      <c r="C860" s="18">
        <v>1443.1</v>
      </c>
      <c r="D860" s="18">
        <v>1442.9739999999999</v>
      </c>
      <c r="E860" s="19">
        <f t="shared" si="18"/>
        <v>0.99991268796341215</v>
      </c>
    </row>
    <row r="861" spans="1:5" ht="25.5" hidden="1" outlineLevel="1" x14ac:dyDescent="0.2">
      <c r="A861" s="16" t="s">
        <v>383</v>
      </c>
      <c r="B861" s="17" t="s">
        <v>384</v>
      </c>
      <c r="C861" s="18">
        <v>596</v>
      </c>
      <c r="D861" s="18">
        <v>554.375</v>
      </c>
      <c r="E861" s="19">
        <f t="shared" si="18"/>
        <v>0.93015939597315433</v>
      </c>
    </row>
    <row r="862" spans="1:5" s="33" customFormat="1" ht="49.5" customHeight="1" outlineLevel="1" x14ac:dyDescent="0.2">
      <c r="A862" s="30" t="s">
        <v>807</v>
      </c>
      <c r="B862" s="31" t="s">
        <v>808</v>
      </c>
      <c r="C862" s="32">
        <f>SUM(C863:C864)</f>
        <v>5104.0550000000003</v>
      </c>
      <c r="D862" s="32">
        <f>SUM(D863:D864)</f>
        <v>5037.1409999999996</v>
      </c>
      <c r="E862" s="25">
        <f t="shared" si="18"/>
        <v>0.98689003155334321</v>
      </c>
    </row>
    <row r="863" spans="1:5" ht="51" hidden="1" outlineLevel="1" x14ac:dyDescent="0.2">
      <c r="A863" s="16" t="s">
        <v>385</v>
      </c>
      <c r="B863" s="17" t="s">
        <v>386</v>
      </c>
      <c r="C863" s="18">
        <v>4535.3789999999999</v>
      </c>
      <c r="D863" s="18">
        <v>4476.991</v>
      </c>
      <c r="E863" s="19">
        <f t="shared" si="18"/>
        <v>0.98712610346345919</v>
      </c>
    </row>
    <row r="864" spans="1:5" ht="38.25" hidden="1" outlineLevel="1" x14ac:dyDescent="0.2">
      <c r="A864" s="16" t="s">
        <v>387</v>
      </c>
      <c r="B864" s="17" t="s">
        <v>388</v>
      </c>
      <c r="C864" s="18">
        <v>568.67600000000004</v>
      </c>
      <c r="D864" s="18">
        <v>560.15</v>
      </c>
      <c r="E864" s="19">
        <f t="shared" si="18"/>
        <v>0.98500728006808791</v>
      </c>
    </row>
    <row r="865" spans="1:5" s="33" customFormat="1" ht="33" customHeight="1" outlineLevel="1" x14ac:dyDescent="0.2">
      <c r="A865" s="30" t="s">
        <v>809</v>
      </c>
      <c r="B865" s="31" t="s">
        <v>810</v>
      </c>
      <c r="C865" s="32">
        <f>SUM(C866:C868)</f>
        <v>57555.737999999998</v>
      </c>
      <c r="D865" s="32">
        <f>SUM(D866:D868)</f>
        <v>56686.811999999998</v>
      </c>
      <c r="E865" s="25">
        <f t="shared" si="18"/>
        <v>0.9849028779719583</v>
      </c>
    </row>
    <row r="866" spans="1:5" ht="38.25" hidden="1" outlineLevel="1" x14ac:dyDescent="0.2">
      <c r="A866" s="16" t="s">
        <v>389</v>
      </c>
      <c r="B866" s="17" t="s">
        <v>22</v>
      </c>
      <c r="C866" s="18">
        <v>17458.608</v>
      </c>
      <c r="D866" s="18">
        <v>17406.685000000001</v>
      </c>
      <c r="E866" s="19">
        <f t="shared" si="18"/>
        <v>0.99702593700482889</v>
      </c>
    </row>
    <row r="867" spans="1:5" ht="25.5" hidden="1" outlineLevel="1" x14ac:dyDescent="0.2">
      <c r="A867" s="16" t="s">
        <v>390</v>
      </c>
      <c r="B867" s="17" t="s">
        <v>391</v>
      </c>
      <c r="C867" s="18">
        <v>30033.32</v>
      </c>
      <c r="D867" s="18">
        <v>29216.317999999999</v>
      </c>
      <c r="E867" s="19">
        <f t="shared" si="18"/>
        <v>0.97279681367228132</v>
      </c>
    </row>
    <row r="868" spans="1:5" ht="51" hidden="1" outlineLevel="1" x14ac:dyDescent="0.2">
      <c r="A868" s="16" t="s">
        <v>392</v>
      </c>
      <c r="B868" s="17" t="s">
        <v>393</v>
      </c>
      <c r="C868" s="18">
        <v>10063.81</v>
      </c>
      <c r="D868" s="18">
        <v>10063.808999999999</v>
      </c>
      <c r="E868" s="19">
        <f t="shared" si="18"/>
        <v>0.99999990063405408</v>
      </c>
    </row>
    <row r="869" spans="1:5" s="29" customFormat="1" ht="19.5" customHeight="1" outlineLevel="1" x14ac:dyDescent="0.2">
      <c r="A869" s="12"/>
      <c r="B869" s="27" t="s">
        <v>677</v>
      </c>
      <c r="C869" s="28">
        <f>SUM(C870:C876)</f>
        <v>164379.28100000002</v>
      </c>
      <c r="D869" s="28">
        <f>SUM(D870:D876)</f>
        <v>148512.64000000001</v>
      </c>
      <c r="E869" s="15">
        <f t="shared" si="18"/>
        <v>0.90347542036030681</v>
      </c>
    </row>
    <row r="870" spans="1:5" ht="25.5" outlineLevel="1" x14ac:dyDescent="0.2">
      <c r="A870" s="16" t="s">
        <v>25</v>
      </c>
      <c r="B870" s="17" t="s">
        <v>26</v>
      </c>
      <c r="C870" s="18">
        <v>25961.977999999999</v>
      </c>
      <c r="D870" s="18">
        <v>25701.977999999999</v>
      </c>
      <c r="E870" s="19">
        <f t="shared" ref="E870:E936" si="19">D870/C870</f>
        <v>0.98998535473683857</v>
      </c>
    </row>
    <row r="871" spans="1:5" outlineLevel="1" x14ac:dyDescent="0.2">
      <c r="A871" s="16" t="s">
        <v>394</v>
      </c>
      <c r="B871" s="17" t="s">
        <v>395</v>
      </c>
      <c r="C871" s="18">
        <v>20000</v>
      </c>
      <c r="D871" s="18">
        <v>20000</v>
      </c>
      <c r="E871" s="19">
        <f t="shared" si="19"/>
        <v>1</v>
      </c>
    </row>
    <row r="872" spans="1:5" ht="25.5" outlineLevel="1" x14ac:dyDescent="0.2">
      <c r="A872" s="16" t="s">
        <v>396</v>
      </c>
      <c r="B872" s="17" t="s">
        <v>375</v>
      </c>
      <c r="C872" s="18">
        <v>25.5</v>
      </c>
      <c r="D872" s="18">
        <v>25.5</v>
      </c>
      <c r="E872" s="19">
        <f t="shared" si="19"/>
        <v>1</v>
      </c>
    </row>
    <row r="873" spans="1:5" ht="38.25" outlineLevel="1" x14ac:dyDescent="0.2">
      <c r="A873" s="16" t="s">
        <v>33</v>
      </c>
      <c r="B873" s="17" t="s">
        <v>34</v>
      </c>
      <c r="C873" s="18">
        <v>42352.627999999997</v>
      </c>
      <c r="D873" s="18">
        <v>42351.949000000001</v>
      </c>
      <c r="E873" s="19">
        <f t="shared" si="19"/>
        <v>0.99998396793700739</v>
      </c>
    </row>
    <row r="874" spans="1:5" ht="25.5" outlineLevel="1" x14ac:dyDescent="0.2">
      <c r="A874" s="16" t="s">
        <v>35</v>
      </c>
      <c r="B874" s="17" t="s">
        <v>36</v>
      </c>
      <c r="C874" s="18">
        <v>2065.8719999999998</v>
      </c>
      <c r="D874" s="18">
        <v>2065.8719999999998</v>
      </c>
      <c r="E874" s="19">
        <f t="shared" si="19"/>
        <v>1</v>
      </c>
    </row>
    <row r="875" spans="1:5" ht="25.5" outlineLevel="1" x14ac:dyDescent="0.2">
      <c r="A875" s="16" t="s">
        <v>37</v>
      </c>
      <c r="B875" s="17" t="s">
        <v>38</v>
      </c>
      <c r="C875" s="18">
        <v>36781.885000000002</v>
      </c>
      <c r="D875" s="18">
        <v>25967.061000000002</v>
      </c>
      <c r="E875" s="19">
        <f t="shared" si="19"/>
        <v>0.70597417723425537</v>
      </c>
    </row>
    <row r="876" spans="1:5" outlineLevel="1" x14ac:dyDescent="0.2">
      <c r="A876" s="16" t="s">
        <v>41</v>
      </c>
      <c r="B876" s="17" t="s">
        <v>42</v>
      </c>
      <c r="C876" s="18">
        <v>37191.417999999998</v>
      </c>
      <c r="D876" s="18">
        <v>32400.28</v>
      </c>
      <c r="E876" s="19">
        <f t="shared" si="19"/>
        <v>0.87117624824092488</v>
      </c>
    </row>
    <row r="877" spans="1:5" ht="38.25" customHeight="1" x14ac:dyDescent="0.2">
      <c r="A877" s="51" t="s">
        <v>660</v>
      </c>
      <c r="B877" s="51"/>
      <c r="C877" s="20">
        <f>C879+C880</f>
        <v>1857.962</v>
      </c>
      <c r="D877" s="20">
        <f>D879+D880</f>
        <v>1857.962</v>
      </c>
      <c r="E877" s="13">
        <f t="shared" si="19"/>
        <v>1</v>
      </c>
    </row>
    <row r="878" spans="1:5" ht="21.75" customHeight="1" x14ac:dyDescent="0.2">
      <c r="A878" s="10"/>
      <c r="B878" s="11" t="s">
        <v>662</v>
      </c>
      <c r="C878" s="34"/>
      <c r="D878" s="34"/>
      <c r="E878" s="15"/>
    </row>
    <row r="879" spans="1:5" ht="18.75" customHeight="1" x14ac:dyDescent="0.2">
      <c r="A879" s="10"/>
      <c r="B879" s="11" t="s">
        <v>663</v>
      </c>
      <c r="C879" s="34">
        <v>0</v>
      </c>
      <c r="D879" s="34">
        <v>0</v>
      </c>
      <c r="E879" s="15">
        <v>0</v>
      </c>
    </row>
    <row r="880" spans="1:5" ht="24.75" customHeight="1" x14ac:dyDescent="0.2">
      <c r="A880" s="10"/>
      <c r="B880" s="27" t="s">
        <v>677</v>
      </c>
      <c r="C880" s="34">
        <f>SUM(C881:C882)</f>
        <v>1857.962</v>
      </c>
      <c r="D880" s="34">
        <f>SUM(D881:D882)</f>
        <v>1857.962</v>
      </c>
      <c r="E880" s="15">
        <f t="shared" si="19"/>
        <v>1</v>
      </c>
    </row>
    <row r="881" spans="1:5" ht="38.25" outlineLevel="1" x14ac:dyDescent="0.2">
      <c r="A881" s="16" t="s">
        <v>33</v>
      </c>
      <c r="B881" s="17" t="s">
        <v>34</v>
      </c>
      <c r="C881" s="18">
        <v>1678.7619999999999</v>
      </c>
      <c r="D881" s="18">
        <v>1678.7619999999999</v>
      </c>
      <c r="E881" s="19">
        <f t="shared" si="19"/>
        <v>1</v>
      </c>
    </row>
    <row r="882" spans="1:5" ht="25.5" outlineLevel="1" x14ac:dyDescent="0.2">
      <c r="A882" s="16" t="s">
        <v>35</v>
      </c>
      <c r="B882" s="17" t="s">
        <v>36</v>
      </c>
      <c r="C882" s="18">
        <v>179.2</v>
      </c>
      <c r="D882" s="18">
        <v>179.2</v>
      </c>
      <c r="E882" s="19">
        <f t="shared" si="19"/>
        <v>1</v>
      </c>
    </row>
    <row r="883" spans="1:5" ht="20.25" customHeight="1" x14ac:dyDescent="0.2">
      <c r="A883" s="51" t="s">
        <v>397</v>
      </c>
      <c r="B883" s="51"/>
      <c r="C883" s="20">
        <f>C885+C934</f>
        <v>1575705.94</v>
      </c>
      <c r="D883" s="20">
        <f>D885+D934</f>
        <v>1480908.9120000002</v>
      </c>
      <c r="E883" s="13">
        <f t="shared" si="19"/>
        <v>0.93983837618838972</v>
      </c>
    </row>
    <row r="884" spans="1:5" x14ac:dyDescent="0.2">
      <c r="A884" s="10"/>
      <c r="B884" s="11" t="s">
        <v>662</v>
      </c>
      <c r="C884" s="34"/>
      <c r="D884" s="34"/>
      <c r="E884" s="15"/>
    </row>
    <row r="885" spans="1:5" ht="17.25" customHeight="1" x14ac:dyDescent="0.2">
      <c r="A885" s="10"/>
      <c r="B885" s="11" t="s">
        <v>663</v>
      </c>
      <c r="C885" s="34">
        <f>C886+C911</f>
        <v>1552337.24</v>
      </c>
      <c r="D885" s="34">
        <f>D886+D911</f>
        <v>1457632.1020000002</v>
      </c>
      <c r="E885" s="15">
        <f t="shared" si="19"/>
        <v>0.93899190487757689</v>
      </c>
    </row>
    <row r="886" spans="1:5" ht="30.75" customHeight="1" x14ac:dyDescent="0.2">
      <c r="A886" s="12" t="s">
        <v>765</v>
      </c>
      <c r="B886" s="27" t="s">
        <v>766</v>
      </c>
      <c r="C886" s="34">
        <f>C887+C897+C909</f>
        <v>1144750.76</v>
      </c>
      <c r="D886" s="34">
        <f>D887+D897+D909</f>
        <v>1103098.8520000002</v>
      </c>
      <c r="E886" s="15">
        <f t="shared" si="19"/>
        <v>0.96361486757169756</v>
      </c>
    </row>
    <row r="887" spans="1:5" s="33" customFormat="1" ht="32.25" customHeight="1" collapsed="1" x14ac:dyDescent="0.2">
      <c r="A887" s="30" t="s">
        <v>767</v>
      </c>
      <c r="B887" s="31" t="s">
        <v>768</v>
      </c>
      <c r="C887" s="36">
        <f>SUM(C888:C896)</f>
        <v>532346.44999999995</v>
      </c>
      <c r="D887" s="36">
        <f>SUM(D888:D896)</f>
        <v>504440.95800000004</v>
      </c>
      <c r="E887" s="25">
        <f t="shared" si="19"/>
        <v>0.94758020458293668</v>
      </c>
    </row>
    <row r="888" spans="1:5" ht="38.25" hidden="1" outlineLevel="1" x14ac:dyDescent="0.2">
      <c r="A888" s="16" t="s">
        <v>398</v>
      </c>
      <c r="B888" s="17" t="s">
        <v>184</v>
      </c>
      <c r="C888" s="18">
        <v>0.77400000000000002</v>
      </c>
      <c r="D888" s="18">
        <v>0</v>
      </c>
      <c r="E888" s="19">
        <f t="shared" si="19"/>
        <v>0</v>
      </c>
    </row>
    <row r="889" spans="1:5" hidden="1" outlineLevel="1" x14ac:dyDescent="0.2">
      <c r="A889" s="16" t="s">
        <v>281</v>
      </c>
      <c r="B889" s="17" t="s">
        <v>282</v>
      </c>
      <c r="C889" s="18">
        <v>5763.5720000000001</v>
      </c>
      <c r="D889" s="18">
        <v>5755.223</v>
      </c>
      <c r="E889" s="19">
        <f t="shared" si="19"/>
        <v>0.99855141915464918</v>
      </c>
    </row>
    <row r="890" spans="1:5" hidden="1" outlineLevel="1" x14ac:dyDescent="0.2">
      <c r="A890" s="16" t="s">
        <v>399</v>
      </c>
      <c r="B890" s="17" t="s">
        <v>400</v>
      </c>
      <c r="C890" s="18">
        <v>22022.363000000001</v>
      </c>
      <c r="D890" s="18">
        <v>22019.268</v>
      </c>
      <c r="E890" s="19">
        <f t="shared" si="19"/>
        <v>0.99985946103967127</v>
      </c>
    </row>
    <row r="891" spans="1:5" ht="25.5" hidden="1" outlineLevel="1" x14ac:dyDescent="0.2">
      <c r="A891" s="16" t="s">
        <v>401</v>
      </c>
      <c r="B891" s="17" t="s">
        <v>402</v>
      </c>
      <c r="C891" s="18">
        <v>221503.19200000001</v>
      </c>
      <c r="D891" s="18">
        <v>211144.378</v>
      </c>
      <c r="E891" s="19">
        <f t="shared" si="19"/>
        <v>0.95323401930930185</v>
      </c>
    </row>
    <row r="892" spans="1:5" ht="25.5" hidden="1" outlineLevel="1" x14ac:dyDescent="0.2">
      <c r="A892" s="16" t="s">
        <v>403</v>
      </c>
      <c r="B892" s="17" t="s">
        <v>404</v>
      </c>
      <c r="C892" s="18">
        <v>4634.3999999999996</v>
      </c>
      <c r="D892" s="18">
        <v>4634.3999999999996</v>
      </c>
      <c r="E892" s="19">
        <f t="shared" si="19"/>
        <v>1</v>
      </c>
    </row>
    <row r="893" spans="1:5" hidden="1" outlineLevel="1" x14ac:dyDescent="0.2">
      <c r="A893" s="16" t="s">
        <v>405</v>
      </c>
      <c r="B893" s="17" t="s">
        <v>406</v>
      </c>
      <c r="C893" s="18">
        <v>1021.6</v>
      </c>
      <c r="D893" s="18">
        <v>1021.6</v>
      </c>
      <c r="E893" s="19">
        <f t="shared" si="19"/>
        <v>1</v>
      </c>
    </row>
    <row r="894" spans="1:5" ht="38.25" hidden="1" outlineLevel="1" x14ac:dyDescent="0.2">
      <c r="A894" s="16" t="s">
        <v>407</v>
      </c>
      <c r="B894" s="17" t="s">
        <v>408</v>
      </c>
      <c r="C894" s="18">
        <v>87672.3</v>
      </c>
      <c r="D894" s="18">
        <v>70137.84</v>
      </c>
      <c r="E894" s="19">
        <f t="shared" si="19"/>
        <v>0.79999999999999993</v>
      </c>
    </row>
    <row r="895" spans="1:5" ht="25.5" hidden="1" outlineLevel="1" x14ac:dyDescent="0.2">
      <c r="A895" s="16" t="s">
        <v>409</v>
      </c>
      <c r="B895" s="17" t="s">
        <v>410</v>
      </c>
      <c r="C895" s="18">
        <v>144195.24900000001</v>
      </c>
      <c r="D895" s="18">
        <v>144195.24900000001</v>
      </c>
      <c r="E895" s="19">
        <f t="shared" si="19"/>
        <v>1</v>
      </c>
    </row>
    <row r="896" spans="1:5" ht="25.5" hidden="1" outlineLevel="1" x14ac:dyDescent="0.2">
      <c r="A896" s="16" t="s">
        <v>411</v>
      </c>
      <c r="B896" s="17" t="s">
        <v>412</v>
      </c>
      <c r="C896" s="18">
        <v>45533</v>
      </c>
      <c r="D896" s="18">
        <v>45533</v>
      </c>
      <c r="E896" s="19">
        <f t="shared" si="19"/>
        <v>1</v>
      </c>
    </row>
    <row r="897" spans="1:5" ht="32.25" customHeight="1" outlineLevel="1" x14ac:dyDescent="0.2">
      <c r="A897" s="30" t="s">
        <v>811</v>
      </c>
      <c r="B897" s="31" t="s">
        <v>812</v>
      </c>
      <c r="C897" s="32">
        <f>SUM(C898:C902)</f>
        <v>477781.603</v>
      </c>
      <c r="D897" s="32">
        <f>SUM(D898:D902)</f>
        <v>464216.40100000007</v>
      </c>
      <c r="E897" s="25">
        <f t="shared" si="19"/>
        <v>0.97160794405890938</v>
      </c>
    </row>
    <row r="898" spans="1:5" ht="25.5" hidden="1" outlineLevel="1" x14ac:dyDescent="0.2">
      <c r="A898" s="16" t="s">
        <v>413</v>
      </c>
      <c r="B898" s="17" t="s">
        <v>414</v>
      </c>
      <c r="C898" s="18">
        <v>60754.983999999997</v>
      </c>
      <c r="D898" s="18">
        <v>56946.635000000002</v>
      </c>
      <c r="E898" s="25">
        <f t="shared" si="19"/>
        <v>0.93731627021743602</v>
      </c>
    </row>
    <row r="899" spans="1:5" ht="38.25" hidden="1" outlineLevel="1" x14ac:dyDescent="0.2">
      <c r="A899" s="16" t="s">
        <v>415</v>
      </c>
      <c r="B899" s="17" t="s">
        <v>416</v>
      </c>
      <c r="C899" s="18">
        <v>18692.919000000002</v>
      </c>
      <c r="D899" s="18">
        <v>8936.0869999999995</v>
      </c>
      <c r="E899" s="25">
        <f t="shared" si="19"/>
        <v>0.47804663359425026</v>
      </c>
    </row>
    <row r="900" spans="1:5" ht="25.5" hidden="1" outlineLevel="1" x14ac:dyDescent="0.2">
      <c r="A900" s="16" t="s">
        <v>417</v>
      </c>
      <c r="B900" s="17" t="s">
        <v>418</v>
      </c>
      <c r="C900" s="18">
        <v>124384.6</v>
      </c>
      <c r="D900" s="18">
        <v>124384.6</v>
      </c>
      <c r="E900" s="25">
        <f t="shared" si="19"/>
        <v>1</v>
      </c>
    </row>
    <row r="901" spans="1:5" ht="25.5" hidden="1" outlineLevel="1" x14ac:dyDescent="0.2">
      <c r="A901" s="16" t="s">
        <v>419</v>
      </c>
      <c r="B901" s="17" t="s">
        <v>420</v>
      </c>
      <c r="C901" s="18">
        <v>40</v>
      </c>
      <c r="D901" s="18">
        <v>40</v>
      </c>
      <c r="E901" s="25">
        <f t="shared" si="19"/>
        <v>1</v>
      </c>
    </row>
    <row r="902" spans="1:5" ht="38.25" hidden="1" outlineLevel="1" x14ac:dyDescent="0.2">
      <c r="A902" s="16" t="s">
        <v>421</v>
      </c>
      <c r="B902" s="17" t="s">
        <v>408</v>
      </c>
      <c r="C902" s="18">
        <v>273909.09999999998</v>
      </c>
      <c r="D902" s="18">
        <v>273909.07900000003</v>
      </c>
      <c r="E902" s="25">
        <f t="shared" si="19"/>
        <v>0.99999992333222976</v>
      </c>
    </row>
    <row r="903" spans="1:5" ht="23.25" customHeight="1" outlineLevel="1" x14ac:dyDescent="0.2">
      <c r="A903" s="43"/>
      <c r="B903" s="26" t="s">
        <v>856</v>
      </c>
      <c r="C903" s="34"/>
      <c r="D903" s="34"/>
      <c r="E903" s="19"/>
    </row>
    <row r="904" spans="1:5" ht="25.5" outlineLevel="1" x14ac:dyDescent="0.2">
      <c r="A904" s="16" t="s">
        <v>413</v>
      </c>
      <c r="B904" s="17" t="s">
        <v>414</v>
      </c>
      <c r="C904" s="18">
        <v>60754.983999999997</v>
      </c>
      <c r="D904" s="18">
        <v>56946.635000000002</v>
      </c>
      <c r="E904" s="19">
        <f t="shared" si="19"/>
        <v>0.93731627021743602</v>
      </c>
    </row>
    <row r="905" spans="1:5" ht="38.25" outlineLevel="1" x14ac:dyDescent="0.2">
      <c r="A905" s="16" t="s">
        <v>415</v>
      </c>
      <c r="B905" s="17" t="s">
        <v>416</v>
      </c>
      <c r="C905" s="18">
        <v>18692.919000000002</v>
      </c>
      <c r="D905" s="18">
        <v>8936.0869999999995</v>
      </c>
      <c r="E905" s="19">
        <f t="shared" si="19"/>
        <v>0.47804663359425026</v>
      </c>
    </row>
    <row r="906" spans="1:5" ht="25.5" outlineLevel="1" x14ac:dyDescent="0.2">
      <c r="A906" s="16" t="s">
        <v>417</v>
      </c>
      <c r="B906" s="17" t="s">
        <v>418</v>
      </c>
      <c r="C906" s="18">
        <v>124384.6</v>
      </c>
      <c r="D906" s="18">
        <v>124384.6</v>
      </c>
      <c r="E906" s="19">
        <f t="shared" si="19"/>
        <v>1</v>
      </c>
    </row>
    <row r="907" spans="1:5" ht="25.5" outlineLevel="1" x14ac:dyDescent="0.2">
      <c r="A907" s="16" t="s">
        <v>419</v>
      </c>
      <c r="B907" s="17" t="s">
        <v>420</v>
      </c>
      <c r="C907" s="18">
        <v>40</v>
      </c>
      <c r="D907" s="18">
        <v>40</v>
      </c>
      <c r="E907" s="19">
        <f t="shared" si="19"/>
        <v>1</v>
      </c>
    </row>
    <row r="908" spans="1:5" ht="38.25" outlineLevel="1" x14ac:dyDescent="0.2">
      <c r="A908" s="16" t="s">
        <v>421</v>
      </c>
      <c r="B908" s="17" t="s">
        <v>408</v>
      </c>
      <c r="C908" s="18">
        <v>273909.09999999998</v>
      </c>
      <c r="D908" s="18">
        <v>273909.07900000003</v>
      </c>
      <c r="E908" s="19">
        <f t="shared" si="19"/>
        <v>0.99999992333222976</v>
      </c>
    </row>
    <row r="909" spans="1:5" s="33" customFormat="1" ht="23.25" customHeight="1" outlineLevel="1" x14ac:dyDescent="0.2">
      <c r="A909" s="30" t="s">
        <v>769</v>
      </c>
      <c r="B909" s="31" t="s">
        <v>770</v>
      </c>
      <c r="C909" s="32">
        <f>C910</f>
        <v>134622.70699999999</v>
      </c>
      <c r="D909" s="32">
        <f>D910</f>
        <v>134441.49299999999</v>
      </c>
      <c r="E909" s="25">
        <f t="shared" si="19"/>
        <v>0.99865391207740306</v>
      </c>
    </row>
    <row r="910" spans="1:5" ht="38.25" hidden="1" outlineLevel="1" x14ac:dyDescent="0.2">
      <c r="A910" s="16" t="s">
        <v>289</v>
      </c>
      <c r="B910" s="17" t="s">
        <v>22</v>
      </c>
      <c r="C910" s="18">
        <v>134622.70699999999</v>
      </c>
      <c r="D910" s="18">
        <v>134441.49299999999</v>
      </c>
      <c r="E910" s="19">
        <f t="shared" si="19"/>
        <v>0.99865391207740306</v>
      </c>
    </row>
    <row r="911" spans="1:5" s="29" customFormat="1" ht="43.5" customHeight="1" outlineLevel="1" x14ac:dyDescent="0.2">
      <c r="A911" s="12" t="s">
        <v>771</v>
      </c>
      <c r="B911" s="27" t="s">
        <v>813</v>
      </c>
      <c r="C911" s="28">
        <f>C912+C923</f>
        <v>407586.48</v>
      </c>
      <c r="D911" s="28">
        <f>D912+D923</f>
        <v>354533.25</v>
      </c>
      <c r="E911" s="15">
        <f t="shared" si="19"/>
        <v>0.86983564813042868</v>
      </c>
    </row>
    <row r="912" spans="1:5" s="33" customFormat="1" ht="36.75" customHeight="1" outlineLevel="1" x14ac:dyDescent="0.2">
      <c r="A912" s="30" t="s">
        <v>773</v>
      </c>
      <c r="B912" s="31" t="s">
        <v>814</v>
      </c>
      <c r="C912" s="32">
        <f>SUM(C913:C918)</f>
        <v>201220.02000000002</v>
      </c>
      <c r="D912" s="32">
        <f>SUM(D913:D918)</f>
        <v>198413.519</v>
      </c>
      <c r="E912" s="25">
        <f t="shared" si="19"/>
        <v>0.98605257568307558</v>
      </c>
    </row>
    <row r="913" spans="1:5" hidden="1" outlineLevel="1" x14ac:dyDescent="0.2">
      <c r="A913" s="16" t="s">
        <v>422</v>
      </c>
      <c r="B913" s="17" t="s">
        <v>423</v>
      </c>
      <c r="C913" s="18">
        <v>4357.3990000000003</v>
      </c>
      <c r="D913" s="18">
        <v>4355.0950000000003</v>
      </c>
      <c r="E913" s="25">
        <f t="shared" si="19"/>
        <v>0.99947124419866074</v>
      </c>
    </row>
    <row r="914" spans="1:5" hidden="1" outlineLevel="1" x14ac:dyDescent="0.2">
      <c r="A914" s="16" t="s">
        <v>424</v>
      </c>
      <c r="B914" s="17" t="s">
        <v>425</v>
      </c>
      <c r="C914" s="18">
        <v>22676.213</v>
      </c>
      <c r="D914" s="18">
        <v>20539.907999999999</v>
      </c>
      <c r="E914" s="25">
        <f t="shared" si="19"/>
        <v>0.90579092725932675</v>
      </c>
    </row>
    <row r="915" spans="1:5" ht="38.25" hidden="1" outlineLevel="1" x14ac:dyDescent="0.2">
      <c r="A915" s="16" t="s">
        <v>426</v>
      </c>
      <c r="B915" s="17" t="s">
        <v>427</v>
      </c>
      <c r="C915" s="18">
        <v>1934.7550000000001</v>
      </c>
      <c r="D915" s="18">
        <v>1934.7550000000001</v>
      </c>
      <c r="E915" s="25">
        <f t="shared" si="19"/>
        <v>1</v>
      </c>
    </row>
    <row r="916" spans="1:5" ht="38.25" hidden="1" outlineLevel="1" x14ac:dyDescent="0.2">
      <c r="A916" s="16" t="s">
        <v>428</v>
      </c>
      <c r="B916" s="17" t="s">
        <v>429</v>
      </c>
      <c r="C916" s="18">
        <v>167638.712</v>
      </c>
      <c r="D916" s="18">
        <v>167638.712</v>
      </c>
      <c r="E916" s="25">
        <f t="shared" si="19"/>
        <v>1</v>
      </c>
    </row>
    <row r="917" spans="1:5" hidden="1" outlineLevel="1" x14ac:dyDescent="0.2">
      <c r="A917" s="16" t="s">
        <v>430</v>
      </c>
      <c r="B917" s="17" t="s">
        <v>431</v>
      </c>
      <c r="C917" s="18">
        <v>3317.4960000000001</v>
      </c>
      <c r="D917" s="18">
        <v>2824.3939999999998</v>
      </c>
      <c r="E917" s="25">
        <f t="shared" si="19"/>
        <v>0.85136319682073458</v>
      </c>
    </row>
    <row r="918" spans="1:5" hidden="1" outlineLevel="1" x14ac:dyDescent="0.2">
      <c r="A918" s="16" t="s">
        <v>432</v>
      </c>
      <c r="B918" s="17" t="s">
        <v>433</v>
      </c>
      <c r="C918" s="18">
        <v>1295.4449999999999</v>
      </c>
      <c r="D918" s="18">
        <v>1120.655</v>
      </c>
      <c r="E918" s="25">
        <f t="shared" si="19"/>
        <v>0.86507339176885167</v>
      </c>
    </row>
    <row r="919" spans="1:5" outlineLevel="1" x14ac:dyDescent="0.2">
      <c r="A919" s="43"/>
      <c r="B919" s="26" t="s">
        <v>856</v>
      </c>
      <c r="C919" s="34"/>
      <c r="D919" s="34"/>
      <c r="E919" s="19"/>
    </row>
    <row r="920" spans="1:5" ht="40.5" customHeight="1" outlineLevel="1" x14ac:dyDescent="0.2">
      <c r="A920" s="16" t="s">
        <v>428</v>
      </c>
      <c r="B920" s="17" t="s">
        <v>429</v>
      </c>
      <c r="C920" s="18">
        <v>167638.712</v>
      </c>
      <c r="D920" s="18">
        <v>167638.712</v>
      </c>
      <c r="E920" s="19">
        <f t="shared" si="19"/>
        <v>1</v>
      </c>
    </row>
    <row r="921" spans="1:5" ht="15" customHeight="1" outlineLevel="1" x14ac:dyDescent="0.2">
      <c r="A921" s="16" t="s">
        <v>430</v>
      </c>
      <c r="B921" s="17" t="s">
        <v>431</v>
      </c>
      <c r="C921" s="18">
        <v>3317.4960000000001</v>
      </c>
      <c r="D921" s="18">
        <v>2824.3939999999998</v>
      </c>
      <c r="E921" s="19">
        <f t="shared" si="19"/>
        <v>0.85136319682073458</v>
      </c>
    </row>
    <row r="922" spans="1:5" ht="17.25" customHeight="1" outlineLevel="1" x14ac:dyDescent="0.2">
      <c r="A922" s="16" t="s">
        <v>432</v>
      </c>
      <c r="B922" s="17" t="s">
        <v>433</v>
      </c>
      <c r="C922" s="18">
        <v>1295.4449999999999</v>
      </c>
      <c r="D922" s="18">
        <v>1120.655</v>
      </c>
      <c r="E922" s="19">
        <f t="shared" si="19"/>
        <v>0.86507339176885167</v>
      </c>
    </row>
    <row r="923" spans="1:5" s="33" customFormat="1" ht="31.5" customHeight="1" outlineLevel="1" x14ac:dyDescent="0.2">
      <c r="A923" s="30" t="s">
        <v>815</v>
      </c>
      <c r="B923" s="31" t="s">
        <v>816</v>
      </c>
      <c r="C923" s="32">
        <f>SUM(C924:C930)</f>
        <v>206366.46</v>
      </c>
      <c r="D923" s="32">
        <f>SUM(D924:D930)</f>
        <v>156119.731</v>
      </c>
      <c r="E923" s="25">
        <f t="shared" si="19"/>
        <v>0.75651697955181285</v>
      </c>
    </row>
    <row r="924" spans="1:5" hidden="1" outlineLevel="1" x14ac:dyDescent="0.2">
      <c r="A924" s="16" t="s">
        <v>434</v>
      </c>
      <c r="B924" s="17" t="s">
        <v>435</v>
      </c>
      <c r="C924" s="18">
        <v>36644.114000000001</v>
      </c>
      <c r="D924" s="18">
        <v>36608.923999999999</v>
      </c>
      <c r="E924" s="25">
        <f t="shared" si="19"/>
        <v>0.99903968206189941</v>
      </c>
    </row>
    <row r="925" spans="1:5" ht="38.25" hidden="1" outlineLevel="1" x14ac:dyDescent="0.2">
      <c r="A925" s="16" t="s">
        <v>436</v>
      </c>
      <c r="B925" s="17" t="s">
        <v>437</v>
      </c>
      <c r="C925" s="18">
        <v>498.7</v>
      </c>
      <c r="D925" s="18">
        <v>498.7</v>
      </c>
      <c r="E925" s="25">
        <f t="shared" si="19"/>
        <v>1</v>
      </c>
    </row>
    <row r="926" spans="1:5" hidden="1" outlineLevel="1" x14ac:dyDescent="0.2">
      <c r="A926" s="16" t="s">
        <v>438</v>
      </c>
      <c r="B926" s="17" t="s">
        <v>439</v>
      </c>
      <c r="C926" s="18">
        <v>1925.8720000000001</v>
      </c>
      <c r="D926" s="18">
        <v>1779.58</v>
      </c>
      <c r="E926" s="25">
        <f t="shared" si="19"/>
        <v>0.92403856538752305</v>
      </c>
    </row>
    <row r="927" spans="1:5" hidden="1" outlineLevel="1" x14ac:dyDescent="0.2">
      <c r="A927" s="16" t="s">
        <v>440</v>
      </c>
      <c r="B927" s="17" t="s">
        <v>441</v>
      </c>
      <c r="C927" s="18">
        <v>65062.81</v>
      </c>
      <c r="D927" s="18">
        <v>55967.832999999999</v>
      </c>
      <c r="E927" s="25">
        <f t="shared" si="19"/>
        <v>0.86021235479992331</v>
      </c>
    </row>
    <row r="928" spans="1:5" hidden="1" outlineLevel="1" x14ac:dyDescent="0.2">
      <c r="A928" s="16" t="s">
        <v>442</v>
      </c>
      <c r="B928" s="17" t="s">
        <v>443</v>
      </c>
      <c r="C928" s="18">
        <v>70733.990999999995</v>
      </c>
      <c r="D928" s="18">
        <v>30419.793000000001</v>
      </c>
      <c r="E928" s="25">
        <f t="shared" si="19"/>
        <v>0.43005905039346648</v>
      </c>
    </row>
    <row r="929" spans="1:5" hidden="1" outlineLevel="1" x14ac:dyDescent="0.2">
      <c r="A929" s="16" t="s">
        <v>444</v>
      </c>
      <c r="B929" s="17" t="s">
        <v>445</v>
      </c>
      <c r="C929" s="18">
        <v>31410.973000000002</v>
      </c>
      <c r="D929" s="18">
        <v>30756.796999999999</v>
      </c>
      <c r="E929" s="25">
        <f t="shared" si="19"/>
        <v>0.97917364737475654</v>
      </c>
    </row>
    <row r="930" spans="1:5" ht="38.25" hidden="1" outlineLevel="1" x14ac:dyDescent="0.2">
      <c r="A930" s="16" t="s">
        <v>446</v>
      </c>
      <c r="B930" s="17" t="s">
        <v>447</v>
      </c>
      <c r="C930" s="18">
        <v>90</v>
      </c>
      <c r="D930" s="18">
        <v>88.103999999999999</v>
      </c>
      <c r="E930" s="25">
        <f t="shared" si="19"/>
        <v>0.97893333333333332</v>
      </c>
    </row>
    <row r="931" spans="1:5" outlineLevel="1" x14ac:dyDescent="0.2">
      <c r="A931" s="43"/>
      <c r="B931" s="26" t="s">
        <v>856</v>
      </c>
      <c r="C931" s="34"/>
      <c r="D931" s="34"/>
      <c r="E931" s="19"/>
    </row>
    <row r="932" spans="1:5" ht="19.5" customHeight="1" outlineLevel="1" x14ac:dyDescent="0.2">
      <c r="A932" s="16" t="s">
        <v>442</v>
      </c>
      <c r="B932" s="17" t="s">
        <v>443</v>
      </c>
      <c r="C932" s="18">
        <v>70733.990999999995</v>
      </c>
      <c r="D932" s="18">
        <v>30419.793000000001</v>
      </c>
      <c r="E932" s="19">
        <f t="shared" si="19"/>
        <v>0.43005905039346648</v>
      </c>
    </row>
    <row r="933" spans="1:5" ht="20.25" customHeight="1" outlineLevel="1" x14ac:dyDescent="0.2">
      <c r="A933" s="16" t="s">
        <v>444</v>
      </c>
      <c r="B933" s="17" t="s">
        <v>445</v>
      </c>
      <c r="C933" s="18">
        <v>31410.973000000002</v>
      </c>
      <c r="D933" s="18">
        <v>30756.796999999999</v>
      </c>
      <c r="E933" s="19">
        <f t="shared" si="19"/>
        <v>0.97917364737475654</v>
      </c>
    </row>
    <row r="934" spans="1:5" s="29" customFormat="1" ht="24" customHeight="1" outlineLevel="1" x14ac:dyDescent="0.2">
      <c r="A934" s="12"/>
      <c r="B934" s="27" t="s">
        <v>677</v>
      </c>
      <c r="C934" s="28">
        <f>C935+C936</f>
        <v>23368.7</v>
      </c>
      <c r="D934" s="28">
        <f>D935+D936</f>
        <v>23276.81</v>
      </c>
      <c r="E934" s="15">
        <f t="shared" si="19"/>
        <v>0.99606781720848825</v>
      </c>
    </row>
    <row r="935" spans="1:5" ht="38.25" outlineLevel="1" x14ac:dyDescent="0.2">
      <c r="A935" s="16" t="s">
        <v>33</v>
      </c>
      <c r="B935" s="17" t="s">
        <v>34</v>
      </c>
      <c r="C935" s="18">
        <v>22007.374</v>
      </c>
      <c r="D935" s="18">
        <v>21915.484</v>
      </c>
      <c r="E935" s="19">
        <f t="shared" si="19"/>
        <v>0.9958245813425991</v>
      </c>
    </row>
    <row r="936" spans="1:5" ht="25.5" outlineLevel="1" x14ac:dyDescent="0.2">
      <c r="A936" s="16" t="s">
        <v>35</v>
      </c>
      <c r="B936" s="17" t="s">
        <v>36</v>
      </c>
      <c r="C936" s="18">
        <v>1361.326</v>
      </c>
      <c r="D936" s="18">
        <v>1361.326</v>
      </c>
      <c r="E936" s="19">
        <f t="shared" si="19"/>
        <v>1</v>
      </c>
    </row>
    <row r="937" spans="1:5" ht="18" customHeight="1" x14ac:dyDescent="0.2">
      <c r="A937" s="51" t="s">
        <v>448</v>
      </c>
      <c r="B937" s="51"/>
      <c r="C937" s="20">
        <f>C939+C965</f>
        <v>1090889.2679999999</v>
      </c>
      <c r="D937" s="20">
        <f>D939+D965</f>
        <v>1062069.629</v>
      </c>
      <c r="E937" s="13">
        <f t="shared" ref="E937:E1040" si="20">D937/C937</f>
        <v>0.97358151753308841</v>
      </c>
    </row>
    <row r="938" spans="1:5" s="41" customFormat="1" ht="18" customHeight="1" x14ac:dyDescent="0.2">
      <c r="A938" s="10"/>
      <c r="B938" s="11" t="s">
        <v>662</v>
      </c>
      <c r="C938" s="34"/>
      <c r="D938" s="34"/>
      <c r="E938" s="15"/>
    </row>
    <row r="939" spans="1:5" s="41" customFormat="1" ht="18" customHeight="1" x14ac:dyDescent="0.2">
      <c r="A939" s="10"/>
      <c r="B939" s="11" t="s">
        <v>663</v>
      </c>
      <c r="C939" s="34">
        <f>C940</f>
        <v>1019622.3529999999</v>
      </c>
      <c r="D939" s="34">
        <f>D940</f>
        <v>995387.49999999988</v>
      </c>
      <c r="E939" s="15">
        <f t="shared" si="20"/>
        <v>0.97623154011022351</v>
      </c>
    </row>
    <row r="940" spans="1:5" s="41" customFormat="1" ht="42" customHeight="1" x14ac:dyDescent="0.2">
      <c r="A940" s="10" t="s">
        <v>775</v>
      </c>
      <c r="B940" s="11" t="s">
        <v>776</v>
      </c>
      <c r="C940" s="34">
        <f>C941+C950</f>
        <v>1019622.3529999999</v>
      </c>
      <c r="D940" s="34">
        <f>D941+D950</f>
        <v>995387.49999999988</v>
      </c>
      <c r="E940" s="15">
        <f t="shared" si="20"/>
        <v>0.97623154011022351</v>
      </c>
    </row>
    <row r="941" spans="1:5" s="42" customFormat="1" ht="28.5" customHeight="1" collapsed="1" x14ac:dyDescent="0.2">
      <c r="A941" s="23" t="s">
        <v>817</v>
      </c>
      <c r="B941" s="26" t="s">
        <v>818</v>
      </c>
      <c r="C941" s="36">
        <f>SUM(C942:C945)</f>
        <v>154686.68</v>
      </c>
      <c r="D941" s="36">
        <f>SUM(D942:D945)</f>
        <v>144471.29700000002</v>
      </c>
      <c r="E941" s="25">
        <f t="shared" si="20"/>
        <v>0.93396081032962908</v>
      </c>
    </row>
    <row r="942" spans="1:5" ht="38.25" hidden="1" outlineLevel="1" x14ac:dyDescent="0.2">
      <c r="A942" s="16" t="s">
        <v>449</v>
      </c>
      <c r="B942" s="17" t="s">
        <v>22</v>
      </c>
      <c r="C942" s="18">
        <v>23288.342000000001</v>
      </c>
      <c r="D942" s="18">
        <v>23238.842000000001</v>
      </c>
      <c r="E942" s="25">
        <f t="shared" si="20"/>
        <v>0.99787447298738574</v>
      </c>
    </row>
    <row r="943" spans="1:5" ht="51" hidden="1" outlineLevel="1" x14ac:dyDescent="0.2">
      <c r="A943" s="16" t="s">
        <v>450</v>
      </c>
      <c r="B943" s="17" t="s">
        <v>451</v>
      </c>
      <c r="C943" s="18">
        <v>86903.482000000004</v>
      </c>
      <c r="D943" s="18">
        <v>81598.551999999996</v>
      </c>
      <c r="E943" s="25">
        <f t="shared" si="20"/>
        <v>0.93895607082809396</v>
      </c>
    </row>
    <row r="944" spans="1:5" ht="38.25" hidden="1" outlineLevel="1" x14ac:dyDescent="0.2">
      <c r="A944" s="16" t="s">
        <v>452</v>
      </c>
      <c r="B944" s="17" t="s">
        <v>453</v>
      </c>
      <c r="C944" s="18">
        <v>34494.856</v>
      </c>
      <c r="D944" s="18">
        <v>29633.915000000001</v>
      </c>
      <c r="E944" s="25">
        <f t="shared" si="20"/>
        <v>0.85908214836438224</v>
      </c>
    </row>
    <row r="945" spans="1:5" ht="38.25" hidden="1" outlineLevel="1" x14ac:dyDescent="0.2">
      <c r="A945" s="16" t="s">
        <v>454</v>
      </c>
      <c r="B945" s="17" t="s">
        <v>249</v>
      </c>
      <c r="C945" s="18">
        <v>10000</v>
      </c>
      <c r="D945" s="18">
        <v>9999.9879999999994</v>
      </c>
      <c r="E945" s="25">
        <f t="shared" si="20"/>
        <v>0.99999879999999997</v>
      </c>
    </row>
    <row r="946" spans="1:5" outlineLevel="1" x14ac:dyDescent="0.2">
      <c r="A946" s="43"/>
      <c r="B946" s="26" t="s">
        <v>856</v>
      </c>
      <c r="C946" s="34"/>
      <c r="D946" s="34"/>
      <c r="E946" s="19"/>
    </row>
    <row r="947" spans="1:5" ht="45.75" customHeight="1" outlineLevel="1" x14ac:dyDescent="0.2">
      <c r="A947" s="16" t="s">
        <v>449</v>
      </c>
      <c r="B947" s="17" t="s">
        <v>22</v>
      </c>
      <c r="C947" s="18">
        <v>1481.8219999999999</v>
      </c>
      <c r="D947" s="18">
        <v>1481.8219999999999</v>
      </c>
      <c r="E947" s="19">
        <f t="shared" si="20"/>
        <v>1</v>
      </c>
    </row>
    <row r="948" spans="1:5" ht="42" customHeight="1" outlineLevel="1" x14ac:dyDescent="0.2">
      <c r="A948" s="16" t="s">
        <v>452</v>
      </c>
      <c r="B948" s="17" t="s">
        <v>453</v>
      </c>
      <c r="C948" s="18">
        <v>8908</v>
      </c>
      <c r="D948" s="18">
        <v>8883.2749999999996</v>
      </c>
      <c r="E948" s="19">
        <f t="shared" si="20"/>
        <v>0.99722440502918719</v>
      </c>
    </row>
    <row r="949" spans="1:5" ht="43.5" customHeight="1" outlineLevel="1" x14ac:dyDescent="0.2">
      <c r="A949" s="16" t="s">
        <v>454</v>
      </c>
      <c r="B949" s="17" t="s">
        <v>249</v>
      </c>
      <c r="C949" s="18">
        <v>10000</v>
      </c>
      <c r="D949" s="18">
        <v>9999.9879999999994</v>
      </c>
      <c r="E949" s="19">
        <f t="shared" si="20"/>
        <v>0.99999879999999997</v>
      </c>
    </row>
    <row r="950" spans="1:5" ht="33.75" customHeight="1" outlineLevel="1" x14ac:dyDescent="0.2">
      <c r="A950" s="30" t="s">
        <v>777</v>
      </c>
      <c r="B950" s="31" t="s">
        <v>778</v>
      </c>
      <c r="C950" s="32">
        <f>SUM(C951:C964)</f>
        <v>864935.67299999995</v>
      </c>
      <c r="D950" s="32">
        <f>SUM(D951:D964)</f>
        <v>850916.20299999986</v>
      </c>
      <c r="E950" s="25">
        <f t="shared" si="20"/>
        <v>0.98379131484845106</v>
      </c>
    </row>
    <row r="951" spans="1:5" ht="38.25" hidden="1" outlineLevel="1" x14ac:dyDescent="0.2">
      <c r="A951" s="16" t="s">
        <v>455</v>
      </c>
      <c r="B951" s="17" t="s">
        <v>456</v>
      </c>
      <c r="C951" s="18">
        <v>5778.8010000000004</v>
      </c>
      <c r="D951" s="18">
        <v>5778.8010000000004</v>
      </c>
      <c r="E951" s="19">
        <f t="shared" si="20"/>
        <v>1</v>
      </c>
    </row>
    <row r="952" spans="1:5" hidden="1" outlineLevel="1" x14ac:dyDescent="0.2">
      <c r="A952" s="16" t="s">
        <v>457</v>
      </c>
      <c r="B952" s="17" t="s">
        <v>458</v>
      </c>
      <c r="C952" s="18">
        <v>670</v>
      </c>
      <c r="D952" s="18">
        <v>670</v>
      </c>
      <c r="E952" s="19">
        <f t="shared" si="20"/>
        <v>1</v>
      </c>
    </row>
    <row r="953" spans="1:5" ht="38.25" hidden="1" outlineLevel="1" x14ac:dyDescent="0.2">
      <c r="A953" s="16" t="s">
        <v>459</v>
      </c>
      <c r="B953" s="17" t="s">
        <v>460</v>
      </c>
      <c r="C953" s="18">
        <v>75.572999999999993</v>
      </c>
      <c r="D953" s="18">
        <v>75.572999999999993</v>
      </c>
      <c r="E953" s="19">
        <f t="shared" si="20"/>
        <v>1</v>
      </c>
    </row>
    <row r="954" spans="1:5" ht="38.25" hidden="1" outlineLevel="1" x14ac:dyDescent="0.2">
      <c r="A954" s="16" t="s">
        <v>461</v>
      </c>
      <c r="B954" s="17" t="s">
        <v>462</v>
      </c>
      <c r="C954" s="18">
        <v>95</v>
      </c>
      <c r="D954" s="18">
        <v>95</v>
      </c>
      <c r="E954" s="19">
        <f t="shared" si="20"/>
        <v>1</v>
      </c>
    </row>
    <row r="955" spans="1:5" ht="63.75" hidden="1" outlineLevel="1" x14ac:dyDescent="0.2">
      <c r="A955" s="16" t="s">
        <v>463</v>
      </c>
      <c r="B955" s="17" t="s">
        <v>464</v>
      </c>
      <c r="C955" s="18">
        <v>726</v>
      </c>
      <c r="D955" s="18">
        <v>726</v>
      </c>
      <c r="E955" s="19">
        <f t="shared" si="20"/>
        <v>1</v>
      </c>
    </row>
    <row r="956" spans="1:5" ht="38.25" hidden="1" outlineLevel="1" x14ac:dyDescent="0.2">
      <c r="A956" s="16" t="s">
        <v>465</v>
      </c>
      <c r="B956" s="17" t="s">
        <v>466</v>
      </c>
      <c r="C956" s="18">
        <v>116100.11</v>
      </c>
      <c r="D956" s="18">
        <v>115402.575</v>
      </c>
      <c r="E956" s="19">
        <f t="shared" si="20"/>
        <v>0.99399195229013992</v>
      </c>
    </row>
    <row r="957" spans="1:5" ht="51" hidden="1" outlineLevel="1" x14ac:dyDescent="0.2">
      <c r="A957" s="16" t="s">
        <v>467</v>
      </c>
      <c r="B957" s="17" t="s">
        <v>468</v>
      </c>
      <c r="C957" s="18">
        <v>184859.11900000001</v>
      </c>
      <c r="D957" s="18">
        <v>181913.34400000001</v>
      </c>
      <c r="E957" s="19">
        <f t="shared" si="20"/>
        <v>0.98406475690279582</v>
      </c>
    </row>
    <row r="958" spans="1:5" ht="38.25" hidden="1" outlineLevel="1" x14ac:dyDescent="0.2">
      <c r="A958" s="16" t="s">
        <v>469</v>
      </c>
      <c r="B958" s="17" t="s">
        <v>470</v>
      </c>
      <c r="C958" s="18">
        <v>356589.58899999998</v>
      </c>
      <c r="D958" s="18">
        <v>356589.58899999998</v>
      </c>
      <c r="E958" s="19">
        <f t="shared" si="20"/>
        <v>1</v>
      </c>
    </row>
    <row r="959" spans="1:5" ht="51" hidden="1" outlineLevel="1" x14ac:dyDescent="0.2">
      <c r="A959" s="16" t="s">
        <v>471</v>
      </c>
      <c r="B959" s="17" t="s">
        <v>472</v>
      </c>
      <c r="C959" s="18">
        <v>148698.20000000001</v>
      </c>
      <c r="D959" s="18">
        <v>148698.20000000001</v>
      </c>
      <c r="E959" s="19">
        <f t="shared" si="20"/>
        <v>1</v>
      </c>
    </row>
    <row r="960" spans="1:5" ht="51" hidden="1" outlineLevel="1" x14ac:dyDescent="0.2">
      <c r="A960" s="16" t="s">
        <v>473</v>
      </c>
      <c r="B960" s="17" t="s">
        <v>474</v>
      </c>
      <c r="C960" s="18">
        <v>36315.815999999999</v>
      </c>
      <c r="D960" s="18">
        <v>35254.046000000002</v>
      </c>
      <c r="E960" s="19">
        <f t="shared" si="20"/>
        <v>0.97076287642827586</v>
      </c>
    </row>
    <row r="961" spans="1:5" ht="38.25" hidden="1" outlineLevel="1" x14ac:dyDescent="0.2">
      <c r="A961" s="16" t="s">
        <v>475</v>
      </c>
      <c r="B961" s="17" t="s">
        <v>476</v>
      </c>
      <c r="C961" s="18">
        <v>1970</v>
      </c>
      <c r="D961" s="18">
        <v>1745.191</v>
      </c>
      <c r="E961" s="19">
        <f t="shared" si="20"/>
        <v>0.88588375634517769</v>
      </c>
    </row>
    <row r="962" spans="1:5" ht="63.75" hidden="1" outlineLevel="1" x14ac:dyDescent="0.2">
      <c r="A962" s="16" t="s">
        <v>477</v>
      </c>
      <c r="B962" s="17" t="s">
        <v>478</v>
      </c>
      <c r="C962" s="18">
        <v>3162.9650000000001</v>
      </c>
      <c r="D962" s="18">
        <v>3162.6950000000002</v>
      </c>
      <c r="E962" s="19">
        <f t="shared" si="20"/>
        <v>0.99991463705731809</v>
      </c>
    </row>
    <row r="963" spans="1:5" ht="38.25" hidden="1" outlineLevel="1" x14ac:dyDescent="0.2">
      <c r="A963" s="16" t="s">
        <v>479</v>
      </c>
      <c r="B963" s="17" t="s">
        <v>480</v>
      </c>
      <c r="C963" s="18">
        <v>6394.5</v>
      </c>
      <c r="D963" s="18">
        <v>805.18899999999996</v>
      </c>
      <c r="E963" s="19">
        <f t="shared" si="20"/>
        <v>0.12591899288451011</v>
      </c>
    </row>
    <row r="964" spans="1:5" hidden="1" outlineLevel="1" x14ac:dyDescent="0.2">
      <c r="A964" s="16" t="s">
        <v>481</v>
      </c>
      <c r="B964" s="17" t="s">
        <v>482</v>
      </c>
      <c r="C964" s="18">
        <v>3500</v>
      </c>
      <c r="D964" s="18">
        <v>0</v>
      </c>
      <c r="E964" s="19">
        <f t="shared" si="20"/>
        <v>0</v>
      </c>
    </row>
    <row r="965" spans="1:5" s="29" customFormat="1" ht="19.5" customHeight="1" outlineLevel="1" x14ac:dyDescent="0.2">
      <c r="A965" s="12"/>
      <c r="B965" s="27" t="s">
        <v>677</v>
      </c>
      <c r="C965" s="28">
        <f>SUM(C966:C973)</f>
        <v>71266.915000000008</v>
      </c>
      <c r="D965" s="28">
        <f>SUM(D966:D973)</f>
        <v>66682.129000000001</v>
      </c>
      <c r="E965" s="15">
        <f t="shared" si="20"/>
        <v>0.93566739910097119</v>
      </c>
    </row>
    <row r="966" spans="1:5" ht="25.5" outlineLevel="1" x14ac:dyDescent="0.2">
      <c r="A966" s="16" t="s">
        <v>25</v>
      </c>
      <c r="B966" s="17" t="s">
        <v>26</v>
      </c>
      <c r="C966" s="18">
        <f>2260.483-C973</f>
        <v>585.60100000000011</v>
      </c>
      <c r="D966" s="18">
        <f>2209.161-D973</f>
        <v>546.10200000000009</v>
      </c>
      <c r="E966" s="19">
        <f t="shared" si="20"/>
        <v>0.93254963703955418</v>
      </c>
    </row>
    <row r="967" spans="1:5" ht="63.75" outlineLevel="1" x14ac:dyDescent="0.2">
      <c r="A967" s="16" t="s">
        <v>483</v>
      </c>
      <c r="B967" s="17" t="s">
        <v>484</v>
      </c>
      <c r="C967" s="18">
        <v>32.5</v>
      </c>
      <c r="D967" s="18">
        <v>32.481999999999999</v>
      </c>
      <c r="E967" s="19">
        <f t="shared" si="20"/>
        <v>0.99944615384615387</v>
      </c>
    </row>
    <row r="968" spans="1:5" ht="38.25" outlineLevel="1" x14ac:dyDescent="0.2">
      <c r="A968" s="16" t="s">
        <v>485</v>
      </c>
      <c r="B968" s="17" t="s">
        <v>486</v>
      </c>
      <c r="C968" s="18">
        <v>53152.381999999998</v>
      </c>
      <c r="D968" s="18">
        <v>48618.938000000002</v>
      </c>
      <c r="E968" s="19">
        <f t="shared" si="20"/>
        <v>0.91470854495288667</v>
      </c>
    </row>
    <row r="969" spans="1:5" ht="38.25" outlineLevel="1" x14ac:dyDescent="0.2">
      <c r="A969" s="16" t="s">
        <v>33</v>
      </c>
      <c r="B969" s="17" t="s">
        <v>34</v>
      </c>
      <c r="C969" s="18">
        <v>14056</v>
      </c>
      <c r="D969" s="18">
        <v>14056</v>
      </c>
      <c r="E969" s="19">
        <f t="shared" si="20"/>
        <v>1</v>
      </c>
    </row>
    <row r="970" spans="1:5" ht="25.5" outlineLevel="1" x14ac:dyDescent="0.2">
      <c r="A970" s="16" t="s">
        <v>35</v>
      </c>
      <c r="B970" s="17" t="s">
        <v>36</v>
      </c>
      <c r="C970" s="18">
        <v>1670.8</v>
      </c>
      <c r="D970" s="18">
        <v>1670.798</v>
      </c>
      <c r="E970" s="19">
        <f t="shared" si="20"/>
        <v>0.99999880296863786</v>
      </c>
    </row>
    <row r="971" spans="1:5" ht="25.5" outlineLevel="1" x14ac:dyDescent="0.2">
      <c r="A971" s="16" t="s">
        <v>37</v>
      </c>
      <c r="B971" s="17" t="s">
        <v>38</v>
      </c>
      <c r="C971" s="18">
        <v>94.75</v>
      </c>
      <c r="D971" s="18">
        <v>94.75</v>
      </c>
      <c r="E971" s="19">
        <f t="shared" si="20"/>
        <v>1</v>
      </c>
    </row>
    <row r="972" spans="1:5" outlineLevel="1" x14ac:dyDescent="0.2">
      <c r="A972" s="43"/>
      <c r="B972" s="26" t="s">
        <v>856</v>
      </c>
      <c r="C972" s="34"/>
      <c r="D972" s="34"/>
      <c r="E972" s="19"/>
    </row>
    <row r="973" spans="1:5" ht="34.5" customHeight="1" outlineLevel="1" x14ac:dyDescent="0.2">
      <c r="A973" s="16" t="s">
        <v>25</v>
      </c>
      <c r="B973" s="17" t="s">
        <v>26</v>
      </c>
      <c r="C973" s="18">
        <v>1674.8820000000001</v>
      </c>
      <c r="D973" s="18">
        <v>1663.059</v>
      </c>
      <c r="E973" s="19">
        <f t="shared" si="20"/>
        <v>0.99294099524623225</v>
      </c>
    </row>
    <row r="974" spans="1:5" ht="31.5" customHeight="1" x14ac:dyDescent="0.2">
      <c r="A974" s="51" t="s">
        <v>487</v>
      </c>
      <c r="B974" s="51"/>
      <c r="C974" s="20">
        <f>C976+C985</f>
        <v>41904.834999999999</v>
      </c>
      <c r="D974" s="20">
        <f>D976+D985</f>
        <v>27615.718999999997</v>
      </c>
      <c r="E974" s="13">
        <f t="shared" si="20"/>
        <v>0.6590103266126689</v>
      </c>
    </row>
    <row r="975" spans="1:5" s="41" customFormat="1" ht="22.5" customHeight="1" x14ac:dyDescent="0.2">
      <c r="A975" s="10"/>
      <c r="B975" s="11" t="s">
        <v>662</v>
      </c>
      <c r="C975" s="34"/>
      <c r="D975" s="34"/>
      <c r="E975" s="15"/>
    </row>
    <row r="976" spans="1:5" s="41" customFormat="1" ht="23.25" customHeight="1" x14ac:dyDescent="0.2">
      <c r="A976" s="10"/>
      <c r="B976" s="11" t="s">
        <v>663</v>
      </c>
      <c r="C976" s="34">
        <f>C977</f>
        <v>29222.735000000001</v>
      </c>
      <c r="D976" s="34">
        <f>D977</f>
        <v>14990.691000000001</v>
      </c>
      <c r="E976" s="15">
        <f t="shared" si="20"/>
        <v>0.51298042431688895</v>
      </c>
    </row>
    <row r="977" spans="1:5" s="41" customFormat="1" ht="31.5" customHeight="1" x14ac:dyDescent="0.2">
      <c r="A977" s="10" t="s">
        <v>819</v>
      </c>
      <c r="B977" s="11" t="s">
        <v>820</v>
      </c>
      <c r="C977" s="34">
        <f>C978+C980</f>
        <v>29222.735000000001</v>
      </c>
      <c r="D977" s="34">
        <f>D978+D980</f>
        <v>14990.691000000001</v>
      </c>
      <c r="E977" s="15">
        <f t="shared" si="20"/>
        <v>0.51298042431688895</v>
      </c>
    </row>
    <row r="978" spans="1:5" s="42" customFormat="1" ht="31.5" customHeight="1" collapsed="1" x14ac:dyDescent="0.2">
      <c r="A978" s="23" t="s">
        <v>821</v>
      </c>
      <c r="B978" s="26" t="s">
        <v>822</v>
      </c>
      <c r="C978" s="36">
        <f>C979</f>
        <v>3830.27</v>
      </c>
      <c r="D978" s="36">
        <f>D979</f>
        <v>1597.33</v>
      </c>
      <c r="E978" s="25">
        <f t="shared" si="20"/>
        <v>0.41702804240954289</v>
      </c>
    </row>
    <row r="979" spans="1:5" ht="25.5" hidden="1" outlineLevel="1" x14ac:dyDescent="0.2">
      <c r="A979" s="16" t="s">
        <v>488</v>
      </c>
      <c r="B979" s="17" t="s">
        <v>489</v>
      </c>
      <c r="C979" s="18">
        <v>3830.27</v>
      </c>
      <c r="D979" s="18">
        <v>1597.33</v>
      </c>
      <c r="E979" s="19">
        <f t="shared" si="20"/>
        <v>0.41702804240954289</v>
      </c>
    </row>
    <row r="980" spans="1:5" s="33" customFormat="1" ht="32.25" customHeight="1" outlineLevel="1" x14ac:dyDescent="0.2">
      <c r="A980" s="30" t="s">
        <v>823</v>
      </c>
      <c r="B980" s="31" t="s">
        <v>824</v>
      </c>
      <c r="C980" s="32">
        <f>SUM(C981:C984)</f>
        <v>25392.465</v>
      </c>
      <c r="D980" s="32">
        <f>SUM(D981:D984)</f>
        <v>13393.361000000001</v>
      </c>
      <c r="E980" s="25">
        <f t="shared" si="20"/>
        <v>0.5274541483073818</v>
      </c>
    </row>
    <row r="981" spans="1:5" ht="38.25" hidden="1" outlineLevel="1" x14ac:dyDescent="0.2">
      <c r="A981" s="16" t="s">
        <v>490</v>
      </c>
      <c r="B981" s="17" t="s">
        <v>22</v>
      </c>
      <c r="C981" s="18">
        <v>4299.51</v>
      </c>
      <c r="D981" s="18">
        <v>4299.51</v>
      </c>
      <c r="E981" s="19">
        <f t="shared" si="20"/>
        <v>1</v>
      </c>
    </row>
    <row r="982" spans="1:5" ht="25.5" hidden="1" outlineLevel="1" x14ac:dyDescent="0.2">
      <c r="A982" s="16" t="s">
        <v>491</v>
      </c>
      <c r="B982" s="17" t="s">
        <v>492</v>
      </c>
      <c r="C982" s="18">
        <v>5318.2039999999997</v>
      </c>
      <c r="D982" s="18">
        <v>4992.4160000000002</v>
      </c>
      <c r="E982" s="19">
        <f t="shared" si="20"/>
        <v>0.93874097345645269</v>
      </c>
    </row>
    <row r="983" spans="1:5" ht="38.25" hidden="1" outlineLevel="1" x14ac:dyDescent="0.2">
      <c r="A983" s="16" t="s">
        <v>493</v>
      </c>
      <c r="B983" s="17" t="s">
        <v>494</v>
      </c>
      <c r="C983" s="18">
        <v>11673.316000000001</v>
      </c>
      <c r="D983" s="18">
        <v>0</v>
      </c>
      <c r="E983" s="19">
        <f t="shared" si="20"/>
        <v>0</v>
      </c>
    </row>
    <row r="984" spans="1:5" ht="38.25" hidden="1" outlineLevel="1" x14ac:dyDescent="0.2">
      <c r="A984" s="16" t="s">
        <v>495</v>
      </c>
      <c r="B984" s="17" t="s">
        <v>496</v>
      </c>
      <c r="C984" s="18">
        <v>4101.4350000000004</v>
      </c>
      <c r="D984" s="18">
        <v>4101.4350000000004</v>
      </c>
      <c r="E984" s="19">
        <f t="shared" si="20"/>
        <v>1</v>
      </c>
    </row>
    <row r="985" spans="1:5" s="29" customFormat="1" ht="17.25" customHeight="1" outlineLevel="1" x14ac:dyDescent="0.2">
      <c r="A985" s="12"/>
      <c r="B985" s="27" t="s">
        <v>677</v>
      </c>
      <c r="C985" s="28">
        <f>SUM(C986:C988)</f>
        <v>12682.099999999999</v>
      </c>
      <c r="D985" s="28">
        <f>SUM(D986:D988)</f>
        <v>12625.027999999998</v>
      </c>
      <c r="E985" s="15">
        <f t="shared" si="20"/>
        <v>0.99549979892919938</v>
      </c>
    </row>
    <row r="986" spans="1:5" ht="38.25" outlineLevel="1" x14ac:dyDescent="0.2">
      <c r="A986" s="16" t="s">
        <v>497</v>
      </c>
      <c r="B986" s="17" t="s">
        <v>498</v>
      </c>
      <c r="C986" s="18">
        <v>58.5</v>
      </c>
      <c r="D986" s="18">
        <v>13.593999999999999</v>
      </c>
      <c r="E986" s="19">
        <f t="shared" si="20"/>
        <v>0.23237606837606836</v>
      </c>
    </row>
    <row r="987" spans="1:5" ht="38.25" outlineLevel="1" x14ac:dyDescent="0.2">
      <c r="A987" s="16" t="s">
        <v>33</v>
      </c>
      <c r="B987" s="17" t="s">
        <v>34</v>
      </c>
      <c r="C987" s="18">
        <v>11683.05</v>
      </c>
      <c r="D987" s="18">
        <v>11674.775</v>
      </c>
      <c r="E987" s="19">
        <f t="shared" si="20"/>
        <v>0.99929170892874719</v>
      </c>
    </row>
    <row r="988" spans="1:5" ht="25.5" outlineLevel="1" x14ac:dyDescent="0.2">
      <c r="A988" s="16" t="s">
        <v>35</v>
      </c>
      <c r="B988" s="17" t="s">
        <v>36</v>
      </c>
      <c r="C988" s="18">
        <v>940.55</v>
      </c>
      <c r="D988" s="18">
        <v>936.65899999999999</v>
      </c>
      <c r="E988" s="19">
        <f t="shared" si="20"/>
        <v>0.99586305884854609</v>
      </c>
    </row>
    <row r="989" spans="1:5" ht="18.75" customHeight="1" x14ac:dyDescent="0.2">
      <c r="A989" s="51" t="s">
        <v>499</v>
      </c>
      <c r="B989" s="51"/>
      <c r="C989" s="20">
        <f>C991+C1016</f>
        <v>1507749.2870000002</v>
      </c>
      <c r="D989" s="20">
        <f>D991+D1016</f>
        <v>1501596.7960000001</v>
      </c>
      <c r="E989" s="13">
        <f t="shared" si="20"/>
        <v>0.9959194203883579</v>
      </c>
    </row>
    <row r="990" spans="1:5" s="41" customFormat="1" ht="18.75" customHeight="1" x14ac:dyDescent="0.2">
      <c r="A990" s="10"/>
      <c r="B990" s="11" t="s">
        <v>662</v>
      </c>
      <c r="C990" s="34"/>
      <c r="D990" s="34"/>
      <c r="E990" s="15"/>
    </row>
    <row r="991" spans="1:5" s="41" customFormat="1" ht="18.75" customHeight="1" x14ac:dyDescent="0.2">
      <c r="A991" s="10"/>
      <c r="B991" s="11" t="s">
        <v>663</v>
      </c>
      <c r="C991" s="34">
        <f>C992+C996+C1007+C1013</f>
        <v>1434494.5510000002</v>
      </c>
      <c r="D991" s="34">
        <f>D992+D996+D1007+D1013</f>
        <v>1428416.22</v>
      </c>
      <c r="E991" s="15">
        <f t="shared" si="20"/>
        <v>0.99576273678016902</v>
      </c>
    </row>
    <row r="992" spans="1:5" s="41" customFormat="1" ht="33" customHeight="1" x14ac:dyDescent="0.2">
      <c r="A992" s="10" t="s">
        <v>665</v>
      </c>
      <c r="B992" s="11" t="s">
        <v>730</v>
      </c>
      <c r="C992" s="34">
        <f>C993</f>
        <v>1218226.2750000001</v>
      </c>
      <c r="D992" s="34">
        <f>D993</f>
        <v>1217319.9850000001</v>
      </c>
      <c r="E992" s="15">
        <f t="shared" si="20"/>
        <v>0.99925605774674331</v>
      </c>
    </row>
    <row r="993" spans="1:5" s="41" customFormat="1" ht="33.75" customHeight="1" collapsed="1" x14ac:dyDescent="0.2">
      <c r="A993" s="23" t="s">
        <v>666</v>
      </c>
      <c r="B993" s="26" t="s">
        <v>667</v>
      </c>
      <c r="C993" s="36">
        <f>SUM(C994:C995)</f>
        <v>1218226.2750000001</v>
      </c>
      <c r="D993" s="36">
        <f>SUM(D994:D995)</f>
        <v>1217319.9850000001</v>
      </c>
      <c r="E993" s="25">
        <f t="shared" si="20"/>
        <v>0.99925605774674331</v>
      </c>
    </row>
    <row r="994" spans="1:5" ht="63.75" hidden="1" outlineLevel="1" x14ac:dyDescent="0.2">
      <c r="A994" s="16" t="s">
        <v>500</v>
      </c>
      <c r="B994" s="17" t="s">
        <v>125</v>
      </c>
      <c r="C994" s="18">
        <v>811.803</v>
      </c>
      <c r="D994" s="18">
        <v>811.803</v>
      </c>
      <c r="E994" s="19">
        <f t="shared" si="20"/>
        <v>1</v>
      </c>
    </row>
    <row r="995" spans="1:5" hidden="1" outlineLevel="1" x14ac:dyDescent="0.2">
      <c r="A995" s="16" t="s">
        <v>180</v>
      </c>
      <c r="B995" s="17" t="s">
        <v>181</v>
      </c>
      <c r="C995" s="18">
        <v>1217414.4720000001</v>
      </c>
      <c r="D995" s="18">
        <v>1216508.182</v>
      </c>
      <c r="E995" s="19">
        <f t="shared" si="20"/>
        <v>0.99925556166708684</v>
      </c>
    </row>
    <row r="996" spans="1:5" s="29" customFormat="1" ht="26.25" customHeight="1" outlineLevel="1" x14ac:dyDescent="0.2">
      <c r="A996" s="12" t="s">
        <v>668</v>
      </c>
      <c r="B996" s="27" t="s">
        <v>694</v>
      </c>
      <c r="C996" s="28">
        <f>C997+C1005</f>
        <v>19061.104000000003</v>
      </c>
      <c r="D996" s="28">
        <f>D997+D1005</f>
        <v>18573.260999999999</v>
      </c>
      <c r="E996" s="15">
        <f t="shared" si="20"/>
        <v>0.97440636177211959</v>
      </c>
    </row>
    <row r="997" spans="1:5" s="33" customFormat="1" ht="30.75" customHeight="1" outlineLevel="1" x14ac:dyDescent="0.2">
      <c r="A997" s="30" t="s">
        <v>669</v>
      </c>
      <c r="B997" s="31" t="s">
        <v>695</v>
      </c>
      <c r="C997" s="32">
        <f>SUM(C998:C1004)</f>
        <v>16916.204000000002</v>
      </c>
      <c r="D997" s="32">
        <f>SUM(D998:D1004)</f>
        <v>16498.044999999998</v>
      </c>
      <c r="E997" s="25">
        <f t="shared" si="20"/>
        <v>0.97528056530885987</v>
      </c>
    </row>
    <row r="998" spans="1:5" hidden="1" outlineLevel="1" x14ac:dyDescent="0.2">
      <c r="A998" s="16" t="s">
        <v>113</v>
      </c>
      <c r="B998" s="17" t="s">
        <v>114</v>
      </c>
      <c r="C998" s="18">
        <v>1215.5</v>
      </c>
      <c r="D998" s="18">
        <v>1215.4159999999999</v>
      </c>
      <c r="E998" s="19">
        <f t="shared" si="20"/>
        <v>0.99993089263677493</v>
      </c>
    </row>
    <row r="999" spans="1:5" hidden="1" outlineLevel="1" x14ac:dyDescent="0.2">
      <c r="A999" s="16" t="s">
        <v>501</v>
      </c>
      <c r="B999" s="17" t="s">
        <v>502</v>
      </c>
      <c r="C999" s="18">
        <v>927.8</v>
      </c>
      <c r="D999" s="18">
        <v>920</v>
      </c>
      <c r="E999" s="19">
        <f t="shared" si="20"/>
        <v>0.99159301573615011</v>
      </c>
    </row>
    <row r="1000" spans="1:5" ht="38.25" hidden="1" outlineLevel="1" x14ac:dyDescent="0.2">
      <c r="A1000" s="16" t="s">
        <v>503</v>
      </c>
      <c r="B1000" s="17" t="s">
        <v>504</v>
      </c>
      <c r="C1000" s="18">
        <v>1100</v>
      </c>
      <c r="D1000" s="18">
        <v>1028.307</v>
      </c>
      <c r="E1000" s="19">
        <f t="shared" si="20"/>
        <v>0.93482454545454552</v>
      </c>
    </row>
    <row r="1001" spans="1:5" ht="25.5" hidden="1" outlineLevel="1" x14ac:dyDescent="0.2">
      <c r="A1001" s="16" t="s">
        <v>505</v>
      </c>
      <c r="B1001" s="17" t="s">
        <v>506</v>
      </c>
      <c r="C1001" s="18">
        <v>3686.3</v>
      </c>
      <c r="D1001" s="18">
        <v>3635.654</v>
      </c>
      <c r="E1001" s="19">
        <f t="shared" si="20"/>
        <v>0.98626102053549625</v>
      </c>
    </row>
    <row r="1002" spans="1:5" ht="38.25" hidden="1" outlineLevel="1" x14ac:dyDescent="0.2">
      <c r="A1002" s="16" t="s">
        <v>507</v>
      </c>
      <c r="B1002" s="17" t="s">
        <v>508</v>
      </c>
      <c r="C1002" s="18">
        <v>2618.3000000000002</v>
      </c>
      <c r="D1002" s="18">
        <v>2609.6129999999998</v>
      </c>
      <c r="E1002" s="19">
        <f t="shared" si="20"/>
        <v>0.99668219837298999</v>
      </c>
    </row>
    <row r="1003" spans="1:5" hidden="1" outlineLevel="1" x14ac:dyDescent="0.2">
      <c r="A1003" s="16" t="s">
        <v>509</v>
      </c>
      <c r="B1003" s="17" t="s">
        <v>510</v>
      </c>
      <c r="C1003" s="18">
        <v>287.39999999999998</v>
      </c>
      <c r="D1003" s="18">
        <v>287.35500000000002</v>
      </c>
      <c r="E1003" s="19">
        <f t="shared" si="20"/>
        <v>0.99984342379958258</v>
      </c>
    </row>
    <row r="1004" spans="1:5" ht="25.5" hidden="1" outlineLevel="1" x14ac:dyDescent="0.2">
      <c r="A1004" s="16" t="s">
        <v>511</v>
      </c>
      <c r="B1004" s="17" t="s">
        <v>512</v>
      </c>
      <c r="C1004" s="18">
        <v>7080.9040000000005</v>
      </c>
      <c r="D1004" s="18">
        <v>6801.7</v>
      </c>
      <c r="E1004" s="19">
        <f t="shared" si="20"/>
        <v>0.96056944141595468</v>
      </c>
    </row>
    <row r="1005" spans="1:5" s="33" customFormat="1" ht="27" customHeight="1" outlineLevel="1" x14ac:dyDescent="0.2">
      <c r="A1005" s="30" t="s">
        <v>670</v>
      </c>
      <c r="B1005" s="31" t="s">
        <v>738</v>
      </c>
      <c r="C1005" s="32">
        <f>SUM(C1006)</f>
        <v>2144.9</v>
      </c>
      <c r="D1005" s="32">
        <f>SUM(D1006)</f>
        <v>2075.2159999999999</v>
      </c>
      <c r="E1005" s="25">
        <f t="shared" si="20"/>
        <v>0.96751177211058781</v>
      </c>
    </row>
    <row r="1006" spans="1:5" hidden="1" outlineLevel="1" x14ac:dyDescent="0.2">
      <c r="A1006" s="16" t="s">
        <v>513</v>
      </c>
      <c r="B1006" s="17" t="s">
        <v>514</v>
      </c>
      <c r="C1006" s="18">
        <v>2144.9</v>
      </c>
      <c r="D1006" s="18">
        <v>2075.2159999999999</v>
      </c>
      <c r="E1006" s="19">
        <f t="shared" si="20"/>
        <v>0.96751177211058781</v>
      </c>
    </row>
    <row r="1007" spans="1:5" s="29" customFormat="1" ht="17.25" customHeight="1" outlineLevel="1" x14ac:dyDescent="0.2">
      <c r="A1007" s="12" t="s">
        <v>720</v>
      </c>
      <c r="B1007" s="27" t="s">
        <v>721</v>
      </c>
      <c r="C1007" s="28">
        <f>C1008</f>
        <v>156553.87199999997</v>
      </c>
      <c r="D1007" s="28">
        <f>D1008</f>
        <v>151869.674</v>
      </c>
      <c r="E1007" s="15">
        <f t="shared" si="20"/>
        <v>0.97007932196017499</v>
      </c>
    </row>
    <row r="1008" spans="1:5" s="33" customFormat="1" ht="28.5" customHeight="1" outlineLevel="1" x14ac:dyDescent="0.2">
      <c r="A1008" s="30" t="s">
        <v>722</v>
      </c>
      <c r="B1008" s="31" t="s">
        <v>723</v>
      </c>
      <c r="C1008" s="32">
        <f>SUM(C1009:C1012)</f>
        <v>156553.87199999997</v>
      </c>
      <c r="D1008" s="32">
        <f>SUM(D1009:D1012)</f>
        <v>151869.674</v>
      </c>
      <c r="E1008" s="25">
        <f t="shared" si="20"/>
        <v>0.97007932196017499</v>
      </c>
    </row>
    <row r="1009" spans="1:5" ht="38.25" hidden="1" outlineLevel="1" x14ac:dyDescent="0.2">
      <c r="A1009" s="16" t="s">
        <v>515</v>
      </c>
      <c r="B1009" s="17" t="s">
        <v>516</v>
      </c>
      <c r="C1009" s="18">
        <v>20693.237000000001</v>
      </c>
      <c r="D1009" s="18">
        <v>20569.556</v>
      </c>
      <c r="E1009" s="19">
        <f t="shared" si="20"/>
        <v>0.99402311972747426</v>
      </c>
    </row>
    <row r="1010" spans="1:5" ht="25.5" hidden="1" outlineLevel="1" x14ac:dyDescent="0.2">
      <c r="A1010" s="16" t="s">
        <v>517</v>
      </c>
      <c r="B1010" s="17" t="s">
        <v>518</v>
      </c>
      <c r="C1010" s="18">
        <v>701.5</v>
      </c>
      <c r="D1010" s="18">
        <v>701.5</v>
      </c>
      <c r="E1010" s="19">
        <f t="shared" si="20"/>
        <v>1</v>
      </c>
    </row>
    <row r="1011" spans="1:5" hidden="1" outlineLevel="1" x14ac:dyDescent="0.2">
      <c r="A1011" s="16" t="s">
        <v>519</v>
      </c>
      <c r="B1011" s="17" t="s">
        <v>520</v>
      </c>
      <c r="C1011" s="18">
        <v>132806.29999999999</v>
      </c>
      <c r="D1011" s="18">
        <v>128245.783</v>
      </c>
      <c r="E1011" s="19">
        <f t="shared" si="20"/>
        <v>0.96566038659310593</v>
      </c>
    </row>
    <row r="1012" spans="1:5" ht="63.75" hidden="1" outlineLevel="1" x14ac:dyDescent="0.2">
      <c r="A1012" s="16" t="s">
        <v>521</v>
      </c>
      <c r="B1012" s="17" t="s">
        <v>522</v>
      </c>
      <c r="C1012" s="18">
        <v>2352.835</v>
      </c>
      <c r="D1012" s="18">
        <v>2352.835</v>
      </c>
      <c r="E1012" s="19">
        <f t="shared" si="20"/>
        <v>1</v>
      </c>
    </row>
    <row r="1013" spans="1:5" s="29" customFormat="1" ht="28.5" customHeight="1" outlineLevel="1" x14ac:dyDescent="0.2">
      <c r="A1013" s="12" t="s">
        <v>825</v>
      </c>
      <c r="B1013" s="27" t="s">
        <v>826</v>
      </c>
      <c r="C1013" s="28">
        <f>C1014</f>
        <v>40653.300000000003</v>
      </c>
      <c r="D1013" s="28">
        <f>D1014</f>
        <v>40653.300000000003</v>
      </c>
      <c r="E1013" s="15">
        <f t="shared" si="20"/>
        <v>1</v>
      </c>
    </row>
    <row r="1014" spans="1:5" s="33" customFormat="1" ht="28.5" customHeight="1" outlineLevel="1" x14ac:dyDescent="0.2">
      <c r="A1014" s="30" t="s">
        <v>827</v>
      </c>
      <c r="B1014" s="31" t="s">
        <v>828</v>
      </c>
      <c r="C1014" s="32">
        <f>SUM(C1015)</f>
        <v>40653.300000000003</v>
      </c>
      <c r="D1014" s="32">
        <f>SUM(D1015)</f>
        <v>40653.300000000003</v>
      </c>
      <c r="E1014" s="25">
        <f t="shared" si="20"/>
        <v>1</v>
      </c>
    </row>
    <row r="1015" spans="1:5" ht="25.5" hidden="1" outlineLevel="1" x14ac:dyDescent="0.2">
      <c r="A1015" s="16" t="s">
        <v>523</v>
      </c>
      <c r="B1015" s="17" t="s">
        <v>524</v>
      </c>
      <c r="C1015" s="18">
        <v>40653.300000000003</v>
      </c>
      <c r="D1015" s="18">
        <v>40653.300000000003</v>
      </c>
      <c r="E1015" s="19">
        <f t="shared" si="20"/>
        <v>1</v>
      </c>
    </row>
    <row r="1016" spans="1:5" s="29" customFormat="1" outlineLevel="1" x14ac:dyDescent="0.2">
      <c r="A1016" s="12"/>
      <c r="B1016" s="27" t="s">
        <v>677</v>
      </c>
      <c r="C1016" s="28">
        <f>SUM(C1017:C1021)</f>
        <v>73254.736000000004</v>
      </c>
      <c r="D1016" s="28">
        <f>SUM(D1017:D1021)</f>
        <v>73180.576000000001</v>
      </c>
      <c r="E1016" s="15">
        <f t="shared" si="20"/>
        <v>0.99898764224609304</v>
      </c>
    </row>
    <row r="1017" spans="1:5" ht="38.25" outlineLevel="1" x14ac:dyDescent="0.2">
      <c r="A1017" s="16" t="s">
        <v>525</v>
      </c>
      <c r="B1017" s="17" t="s">
        <v>526</v>
      </c>
      <c r="C1017" s="18">
        <v>53772.3</v>
      </c>
      <c r="D1017" s="18">
        <v>53709.254999999997</v>
      </c>
      <c r="E1017" s="19">
        <f t="shared" si="20"/>
        <v>0.99882755619529007</v>
      </c>
    </row>
    <row r="1018" spans="1:5" ht="38.25" outlineLevel="1" x14ac:dyDescent="0.2">
      <c r="A1018" s="16" t="s">
        <v>33</v>
      </c>
      <c r="B1018" s="17" t="s">
        <v>34</v>
      </c>
      <c r="C1018" s="18">
        <v>17331</v>
      </c>
      <c r="D1018" s="18">
        <v>17331</v>
      </c>
      <c r="E1018" s="19">
        <f t="shared" si="20"/>
        <v>1</v>
      </c>
    </row>
    <row r="1019" spans="1:5" ht="25.5" outlineLevel="1" x14ac:dyDescent="0.2">
      <c r="A1019" s="16" t="s">
        <v>35</v>
      </c>
      <c r="B1019" s="17" t="s">
        <v>36</v>
      </c>
      <c r="C1019" s="18">
        <v>1532.6</v>
      </c>
      <c r="D1019" s="18">
        <v>1531.4849999999999</v>
      </c>
      <c r="E1019" s="19">
        <f t="shared" si="20"/>
        <v>0.99927247814171993</v>
      </c>
    </row>
    <row r="1020" spans="1:5" ht="25.5" outlineLevel="1" x14ac:dyDescent="0.2">
      <c r="A1020" s="16" t="s">
        <v>37</v>
      </c>
      <c r="B1020" s="17" t="s">
        <v>38</v>
      </c>
      <c r="C1020" s="18">
        <v>48.835999999999999</v>
      </c>
      <c r="D1020" s="18">
        <v>48.835999999999999</v>
      </c>
      <c r="E1020" s="19">
        <f t="shared" si="20"/>
        <v>1</v>
      </c>
    </row>
    <row r="1021" spans="1:5" outlineLevel="1" x14ac:dyDescent="0.2">
      <c r="A1021" s="16" t="s">
        <v>41</v>
      </c>
      <c r="B1021" s="17" t="s">
        <v>42</v>
      </c>
      <c r="C1021" s="18">
        <v>570</v>
      </c>
      <c r="D1021" s="18">
        <v>560</v>
      </c>
      <c r="E1021" s="19">
        <f t="shared" si="20"/>
        <v>0.98245614035087714</v>
      </c>
    </row>
    <row r="1022" spans="1:5" ht="20.25" customHeight="1" x14ac:dyDescent="0.2">
      <c r="A1022" s="51" t="s">
        <v>527</v>
      </c>
      <c r="B1022" s="51"/>
      <c r="C1022" s="20">
        <f>C1024+C1041</f>
        <v>179544.38199999998</v>
      </c>
      <c r="D1022" s="20">
        <f>D1024+D1041</f>
        <v>178847.28600000002</v>
      </c>
      <c r="E1022" s="13">
        <f t="shared" si="20"/>
        <v>0.99611741680672605</v>
      </c>
    </row>
    <row r="1023" spans="1:5" ht="20.25" customHeight="1" x14ac:dyDescent="0.2">
      <c r="A1023" s="10"/>
      <c r="B1023" s="11" t="s">
        <v>662</v>
      </c>
      <c r="C1023" s="34"/>
      <c r="D1023" s="34"/>
      <c r="E1023" s="15"/>
    </row>
    <row r="1024" spans="1:5" ht="20.25" customHeight="1" x14ac:dyDescent="0.2">
      <c r="A1024" s="10"/>
      <c r="B1024" s="11" t="s">
        <v>663</v>
      </c>
      <c r="C1024" s="34">
        <f>C1025+C1028+C1035</f>
        <v>132481.035</v>
      </c>
      <c r="D1024" s="34">
        <f>D1025+D1028+D1035</f>
        <v>132477.42800000001</v>
      </c>
      <c r="E1024" s="15">
        <f t="shared" si="20"/>
        <v>0.99997277346149971</v>
      </c>
    </row>
    <row r="1025" spans="1:5" ht="27" customHeight="1" x14ac:dyDescent="0.2">
      <c r="A1025" s="10" t="s">
        <v>759</v>
      </c>
      <c r="B1025" s="11" t="s">
        <v>760</v>
      </c>
      <c r="C1025" s="34">
        <f>C1026</f>
        <v>3479.5</v>
      </c>
      <c r="D1025" s="34">
        <f>D1026</f>
        <v>3479.5</v>
      </c>
      <c r="E1025" s="15">
        <f t="shared" si="20"/>
        <v>1</v>
      </c>
    </row>
    <row r="1026" spans="1:5" s="33" customFormat="1" ht="33.75" customHeight="1" collapsed="1" x14ac:dyDescent="0.2">
      <c r="A1026" s="23" t="s">
        <v>761</v>
      </c>
      <c r="B1026" s="26" t="s">
        <v>762</v>
      </c>
      <c r="C1026" s="36">
        <f>C1027</f>
        <v>3479.5</v>
      </c>
      <c r="D1026" s="36">
        <f>D1027</f>
        <v>3479.5</v>
      </c>
      <c r="E1026" s="25">
        <f t="shared" si="20"/>
        <v>1</v>
      </c>
    </row>
    <row r="1027" spans="1:5" ht="38.25" hidden="1" outlineLevel="1" x14ac:dyDescent="0.2">
      <c r="A1027" s="16" t="s">
        <v>277</v>
      </c>
      <c r="B1027" s="17" t="s">
        <v>278</v>
      </c>
      <c r="C1027" s="18">
        <v>3479.5</v>
      </c>
      <c r="D1027" s="18">
        <v>3479.5</v>
      </c>
      <c r="E1027" s="19">
        <f t="shared" si="20"/>
        <v>1</v>
      </c>
    </row>
    <row r="1028" spans="1:5" s="29" customFormat="1" ht="27.75" customHeight="1" outlineLevel="1" x14ac:dyDescent="0.2">
      <c r="A1028" s="10" t="s">
        <v>724</v>
      </c>
      <c r="B1028" s="11" t="s">
        <v>725</v>
      </c>
      <c r="C1028" s="28">
        <f>C1029+C1033</f>
        <v>1956.0930000000001</v>
      </c>
      <c r="D1028" s="28">
        <f>D1029+D1033</f>
        <v>1952.4870000000001</v>
      </c>
      <c r="E1028" s="15">
        <f t="shared" si="20"/>
        <v>0.99815652936746868</v>
      </c>
    </row>
    <row r="1029" spans="1:5" s="33" customFormat="1" ht="43.5" customHeight="1" outlineLevel="1" x14ac:dyDescent="0.2">
      <c r="A1029" s="23" t="s">
        <v>726</v>
      </c>
      <c r="B1029" s="26" t="s">
        <v>727</v>
      </c>
      <c r="C1029" s="32">
        <f>SUM(C1030:C1032)</f>
        <v>1656.0930000000001</v>
      </c>
      <c r="D1029" s="32">
        <f>SUM(D1030:D1032)</f>
        <v>1652.4870000000001</v>
      </c>
      <c r="E1029" s="25">
        <f t="shared" si="20"/>
        <v>0.99782258605042107</v>
      </c>
    </row>
    <row r="1030" spans="1:5" ht="25.5" hidden="1" outlineLevel="1" x14ac:dyDescent="0.2">
      <c r="A1030" s="16" t="s">
        <v>528</v>
      </c>
      <c r="B1030" s="17" t="s">
        <v>529</v>
      </c>
      <c r="C1030" s="18">
        <v>1523.7260000000001</v>
      </c>
      <c r="D1030" s="18">
        <v>1523.7260000000001</v>
      </c>
      <c r="E1030" s="19">
        <f t="shared" si="20"/>
        <v>1</v>
      </c>
    </row>
    <row r="1031" spans="1:5" ht="25.5" hidden="1" outlineLevel="1" x14ac:dyDescent="0.2">
      <c r="A1031" s="16" t="s">
        <v>154</v>
      </c>
      <c r="B1031" s="17" t="s">
        <v>155</v>
      </c>
      <c r="C1031" s="18">
        <v>78.667000000000002</v>
      </c>
      <c r="D1031" s="18">
        <v>78.667000000000002</v>
      </c>
      <c r="E1031" s="19">
        <f t="shared" si="20"/>
        <v>1</v>
      </c>
    </row>
    <row r="1032" spans="1:5" ht="38.25" hidden="1" outlineLevel="1" x14ac:dyDescent="0.2">
      <c r="A1032" s="16" t="s">
        <v>530</v>
      </c>
      <c r="B1032" s="17" t="s">
        <v>531</v>
      </c>
      <c r="C1032" s="18">
        <v>53.7</v>
      </c>
      <c r="D1032" s="18">
        <v>50.094000000000001</v>
      </c>
      <c r="E1032" s="19">
        <f t="shared" si="20"/>
        <v>0.93284916201117318</v>
      </c>
    </row>
    <row r="1033" spans="1:5" s="33" customFormat="1" ht="35.25" customHeight="1" outlineLevel="1" x14ac:dyDescent="0.2">
      <c r="A1033" s="30" t="s">
        <v>728</v>
      </c>
      <c r="B1033" s="31" t="s">
        <v>749</v>
      </c>
      <c r="C1033" s="32">
        <f>SUM(C1034)</f>
        <v>300</v>
      </c>
      <c r="D1033" s="32">
        <f>SUM(D1034)</f>
        <v>300</v>
      </c>
      <c r="E1033" s="25">
        <f t="shared" si="20"/>
        <v>1</v>
      </c>
    </row>
    <row r="1034" spans="1:5" ht="25.5" hidden="1" outlineLevel="1" x14ac:dyDescent="0.2">
      <c r="A1034" s="16" t="s">
        <v>156</v>
      </c>
      <c r="B1034" s="17" t="s">
        <v>157</v>
      </c>
      <c r="C1034" s="18">
        <v>300</v>
      </c>
      <c r="D1034" s="18">
        <v>300</v>
      </c>
      <c r="E1034" s="19">
        <f t="shared" si="20"/>
        <v>1</v>
      </c>
    </row>
    <row r="1035" spans="1:5" s="29" customFormat="1" ht="40.5" customHeight="1" outlineLevel="1" x14ac:dyDescent="0.2">
      <c r="A1035" s="12" t="s">
        <v>696</v>
      </c>
      <c r="B1035" s="27" t="s">
        <v>829</v>
      </c>
      <c r="C1035" s="28">
        <f>C1036+C1039</f>
        <v>127045.44200000001</v>
      </c>
      <c r="D1035" s="28">
        <f>D1036+D1039</f>
        <v>127045.44100000001</v>
      </c>
      <c r="E1035" s="15">
        <f t="shared" si="20"/>
        <v>0.99999999212880064</v>
      </c>
    </row>
    <row r="1036" spans="1:5" s="33" customFormat="1" ht="57" customHeight="1" outlineLevel="1" x14ac:dyDescent="0.2">
      <c r="A1036" s="30" t="s">
        <v>698</v>
      </c>
      <c r="B1036" s="31" t="s">
        <v>699</v>
      </c>
      <c r="C1036" s="32">
        <f>SUM(C1037:C1038)</f>
        <v>125477.56200000001</v>
      </c>
      <c r="D1036" s="32">
        <f>SUM(D1037:D1038)</f>
        <v>125477.56200000001</v>
      </c>
      <c r="E1036" s="25">
        <f t="shared" si="20"/>
        <v>1</v>
      </c>
    </row>
    <row r="1037" spans="1:5" ht="38.25" hidden="1" outlineLevel="1" x14ac:dyDescent="0.2">
      <c r="A1037" s="16" t="s">
        <v>532</v>
      </c>
      <c r="B1037" s="17" t="s">
        <v>22</v>
      </c>
      <c r="C1037" s="18">
        <v>114108.8</v>
      </c>
      <c r="D1037" s="18">
        <v>114108.8</v>
      </c>
      <c r="E1037" s="19">
        <f t="shared" si="20"/>
        <v>1</v>
      </c>
    </row>
    <row r="1038" spans="1:5" ht="63.75" hidden="1" outlineLevel="1" x14ac:dyDescent="0.2">
      <c r="A1038" s="16" t="s">
        <v>84</v>
      </c>
      <c r="B1038" s="17" t="s">
        <v>85</v>
      </c>
      <c r="C1038" s="18">
        <v>11368.762000000001</v>
      </c>
      <c r="D1038" s="18">
        <v>11368.762000000001</v>
      </c>
      <c r="E1038" s="19">
        <f t="shared" si="20"/>
        <v>1</v>
      </c>
    </row>
    <row r="1039" spans="1:5" s="33" customFormat="1" ht="35.25" customHeight="1" outlineLevel="1" x14ac:dyDescent="0.2">
      <c r="A1039" s="30" t="s">
        <v>780</v>
      </c>
      <c r="B1039" s="31" t="s">
        <v>781</v>
      </c>
      <c r="C1039" s="32">
        <f>SUM(C1040)</f>
        <v>1567.88</v>
      </c>
      <c r="D1039" s="32">
        <f>SUM(D1040)</f>
        <v>1567.8789999999999</v>
      </c>
      <c r="E1039" s="25">
        <f t="shared" si="20"/>
        <v>0.99999936219608632</v>
      </c>
    </row>
    <row r="1040" spans="1:5" ht="25.5" hidden="1" outlineLevel="1" x14ac:dyDescent="0.2">
      <c r="A1040" s="16" t="s">
        <v>533</v>
      </c>
      <c r="B1040" s="17" t="s">
        <v>534</v>
      </c>
      <c r="C1040" s="18">
        <v>1567.88</v>
      </c>
      <c r="D1040" s="18">
        <v>1567.8789999999999</v>
      </c>
      <c r="E1040" s="19">
        <f t="shared" si="20"/>
        <v>0.99999936219608632</v>
      </c>
    </row>
    <row r="1041" spans="1:5" s="29" customFormat="1" ht="16.5" customHeight="1" outlineLevel="1" x14ac:dyDescent="0.2">
      <c r="A1041" s="12"/>
      <c r="B1041" s="27" t="s">
        <v>677</v>
      </c>
      <c r="C1041" s="28">
        <f>SUM(C1042:C1046)</f>
        <v>47063.346999999994</v>
      </c>
      <c r="D1041" s="28">
        <f>SUM(D1042:D1046)</f>
        <v>46369.858</v>
      </c>
      <c r="E1041" s="15">
        <f t="shared" ref="E1041" si="21">D1041/C1041</f>
        <v>0.98526477515506927</v>
      </c>
    </row>
    <row r="1042" spans="1:5" ht="38.25" outlineLevel="1" x14ac:dyDescent="0.2">
      <c r="A1042" s="16" t="s">
        <v>308</v>
      </c>
      <c r="B1042" s="17" t="s">
        <v>309</v>
      </c>
      <c r="C1042" s="18">
        <v>4376.2</v>
      </c>
      <c r="D1042" s="18">
        <v>4376.2</v>
      </c>
      <c r="E1042" s="19">
        <f t="shared" ref="E1042:E1146" si="22">D1042/C1042</f>
        <v>1</v>
      </c>
    </row>
    <row r="1043" spans="1:5" ht="38.25" outlineLevel="1" x14ac:dyDescent="0.2">
      <c r="A1043" s="16" t="s">
        <v>535</v>
      </c>
      <c r="B1043" s="17" t="s">
        <v>536</v>
      </c>
      <c r="C1043" s="18">
        <v>2154.4720000000002</v>
      </c>
      <c r="D1043" s="18">
        <v>1461.0139999999999</v>
      </c>
      <c r="E1043" s="19">
        <f t="shared" si="22"/>
        <v>0.67813088311196423</v>
      </c>
    </row>
    <row r="1044" spans="1:5" ht="38.25" outlineLevel="1" x14ac:dyDescent="0.2">
      <c r="A1044" s="16" t="s">
        <v>33</v>
      </c>
      <c r="B1044" s="17" t="s">
        <v>34</v>
      </c>
      <c r="C1044" s="18">
        <v>9152.4449999999997</v>
      </c>
      <c r="D1044" s="18">
        <v>9152.4439999999995</v>
      </c>
      <c r="E1044" s="19">
        <f t="shared" si="22"/>
        <v>0.99999989073957829</v>
      </c>
    </row>
    <row r="1045" spans="1:5" ht="25.5" outlineLevel="1" x14ac:dyDescent="0.2">
      <c r="A1045" s="16" t="s">
        <v>35</v>
      </c>
      <c r="B1045" s="17" t="s">
        <v>36</v>
      </c>
      <c r="C1045" s="18">
        <v>714.05499999999995</v>
      </c>
      <c r="D1045" s="18">
        <v>714.02499999999998</v>
      </c>
      <c r="E1045" s="19">
        <f t="shared" si="22"/>
        <v>0.99995798642961675</v>
      </c>
    </row>
    <row r="1046" spans="1:5" outlineLevel="1" x14ac:dyDescent="0.2">
      <c r="A1046" s="16" t="s">
        <v>41</v>
      </c>
      <c r="B1046" s="17" t="s">
        <v>42</v>
      </c>
      <c r="C1046" s="18">
        <v>30666.174999999999</v>
      </c>
      <c r="D1046" s="18">
        <v>30666.174999999999</v>
      </c>
      <c r="E1046" s="19">
        <f t="shared" si="22"/>
        <v>1</v>
      </c>
    </row>
    <row r="1047" spans="1:5" ht="36.75" customHeight="1" x14ac:dyDescent="0.2">
      <c r="A1047" s="51" t="s">
        <v>537</v>
      </c>
      <c r="B1047" s="51"/>
      <c r="C1047" s="20">
        <f>C1049+C1056</f>
        <v>34662.207999999999</v>
      </c>
      <c r="D1047" s="20">
        <f>D1049+D1056</f>
        <v>34642.521999999997</v>
      </c>
      <c r="E1047" s="13">
        <f t="shared" si="22"/>
        <v>0.99943206156976494</v>
      </c>
    </row>
    <row r="1048" spans="1:5" ht="18.75" customHeight="1" x14ac:dyDescent="0.2">
      <c r="A1048" s="10"/>
      <c r="B1048" s="11" t="s">
        <v>662</v>
      </c>
      <c r="C1048" s="34"/>
      <c r="D1048" s="34"/>
      <c r="E1048" s="15"/>
    </row>
    <row r="1049" spans="1:5" ht="20.25" customHeight="1" x14ac:dyDescent="0.2">
      <c r="A1049" s="10"/>
      <c r="B1049" s="11" t="s">
        <v>663</v>
      </c>
      <c r="C1049" s="34">
        <f>C1050+C1053</f>
        <v>3746.3</v>
      </c>
      <c r="D1049" s="34">
        <f>D1050+D1053</f>
        <v>3746.3</v>
      </c>
      <c r="E1049" s="15">
        <f t="shared" si="22"/>
        <v>1</v>
      </c>
    </row>
    <row r="1050" spans="1:5" ht="33" customHeight="1" x14ac:dyDescent="0.2">
      <c r="A1050" s="12" t="s">
        <v>759</v>
      </c>
      <c r="B1050" s="27" t="s">
        <v>760</v>
      </c>
      <c r="C1050" s="34">
        <f>C1051</f>
        <v>100</v>
      </c>
      <c r="D1050" s="34">
        <f>D1051</f>
        <v>100</v>
      </c>
      <c r="E1050" s="15">
        <f t="shared" si="22"/>
        <v>1</v>
      </c>
    </row>
    <row r="1051" spans="1:5" s="33" customFormat="1" ht="31.5" customHeight="1" collapsed="1" x14ac:dyDescent="0.2">
      <c r="A1051" s="30" t="s">
        <v>761</v>
      </c>
      <c r="B1051" s="31" t="s">
        <v>762</v>
      </c>
      <c r="C1051" s="36">
        <f>C1052</f>
        <v>100</v>
      </c>
      <c r="D1051" s="36">
        <f>D1052</f>
        <v>100</v>
      </c>
      <c r="E1051" s="25">
        <f t="shared" si="22"/>
        <v>1</v>
      </c>
    </row>
    <row r="1052" spans="1:5" ht="38.25" hidden="1" outlineLevel="1" x14ac:dyDescent="0.2">
      <c r="A1052" s="16" t="s">
        <v>277</v>
      </c>
      <c r="B1052" s="17" t="s">
        <v>278</v>
      </c>
      <c r="C1052" s="18">
        <v>100</v>
      </c>
      <c r="D1052" s="18">
        <v>100</v>
      </c>
      <c r="E1052" s="19">
        <f t="shared" si="22"/>
        <v>1</v>
      </c>
    </row>
    <row r="1053" spans="1:5" s="29" customFormat="1" ht="38.25" outlineLevel="1" x14ac:dyDescent="0.2">
      <c r="A1053" s="12" t="s">
        <v>696</v>
      </c>
      <c r="B1053" s="27" t="s">
        <v>829</v>
      </c>
      <c r="C1053" s="28">
        <f>C1054</f>
        <v>3646.3</v>
      </c>
      <c r="D1053" s="28">
        <f>D1054</f>
        <v>3646.3</v>
      </c>
      <c r="E1053" s="15">
        <f t="shared" si="22"/>
        <v>1</v>
      </c>
    </row>
    <row r="1054" spans="1:5" s="33" customFormat="1" ht="51" outlineLevel="1" x14ac:dyDescent="0.2">
      <c r="A1054" s="30" t="s">
        <v>698</v>
      </c>
      <c r="B1054" s="31" t="s">
        <v>699</v>
      </c>
      <c r="C1054" s="32">
        <f>C1055</f>
        <v>3646.3</v>
      </c>
      <c r="D1054" s="32">
        <f>D1055</f>
        <v>3646.3</v>
      </c>
      <c r="E1054" s="25">
        <f t="shared" si="22"/>
        <v>1</v>
      </c>
    </row>
    <row r="1055" spans="1:5" ht="63.75" hidden="1" outlineLevel="1" x14ac:dyDescent="0.2">
      <c r="A1055" s="16" t="s">
        <v>84</v>
      </c>
      <c r="B1055" s="17" t="s">
        <v>85</v>
      </c>
      <c r="C1055" s="18">
        <v>3646.3</v>
      </c>
      <c r="D1055" s="18">
        <v>3646.3</v>
      </c>
      <c r="E1055" s="19">
        <f t="shared" si="22"/>
        <v>1</v>
      </c>
    </row>
    <row r="1056" spans="1:5" s="33" customFormat="1" ht="18" customHeight="1" outlineLevel="1" x14ac:dyDescent="0.2">
      <c r="A1056" s="30"/>
      <c r="B1056" s="27" t="s">
        <v>677</v>
      </c>
      <c r="C1056" s="28">
        <f>SUM(C1057:C1059)</f>
        <v>30915.907999999996</v>
      </c>
      <c r="D1056" s="28">
        <f>SUM(D1057:D1059)</f>
        <v>30896.221999999998</v>
      </c>
      <c r="E1056" s="15">
        <f t="shared" si="22"/>
        <v>0.999363240439194</v>
      </c>
    </row>
    <row r="1057" spans="1:5" ht="38.25" outlineLevel="1" x14ac:dyDescent="0.2">
      <c r="A1057" s="16" t="s">
        <v>33</v>
      </c>
      <c r="B1057" s="17" t="s">
        <v>34</v>
      </c>
      <c r="C1057" s="18">
        <v>28811.297999999999</v>
      </c>
      <c r="D1057" s="18">
        <v>28811.297999999999</v>
      </c>
      <c r="E1057" s="19">
        <f t="shared" si="22"/>
        <v>1</v>
      </c>
    </row>
    <row r="1058" spans="1:5" ht="25.5" outlineLevel="1" x14ac:dyDescent="0.2">
      <c r="A1058" s="16" t="s">
        <v>35</v>
      </c>
      <c r="B1058" s="17" t="s">
        <v>36</v>
      </c>
      <c r="C1058" s="18">
        <v>1832.402</v>
      </c>
      <c r="D1058" s="18">
        <v>1812.7159999999999</v>
      </c>
      <c r="E1058" s="19">
        <f t="shared" si="22"/>
        <v>0.98925672423409261</v>
      </c>
    </row>
    <row r="1059" spans="1:5" ht="25.5" outlineLevel="1" x14ac:dyDescent="0.2">
      <c r="A1059" s="16" t="s">
        <v>37</v>
      </c>
      <c r="B1059" s="17" t="s">
        <v>38</v>
      </c>
      <c r="C1059" s="18">
        <v>272.20800000000003</v>
      </c>
      <c r="D1059" s="18">
        <v>272.20800000000003</v>
      </c>
      <c r="E1059" s="19">
        <f t="shared" si="22"/>
        <v>1</v>
      </c>
    </row>
    <row r="1060" spans="1:5" ht="21.75" customHeight="1" x14ac:dyDescent="0.2">
      <c r="A1060" s="51" t="s">
        <v>538</v>
      </c>
      <c r="B1060" s="51"/>
      <c r="C1060" s="20">
        <f>C1062+C1095</f>
        <v>557630.8060000001</v>
      </c>
      <c r="D1060" s="20">
        <f>D1062+D1095</f>
        <v>551656.02799999993</v>
      </c>
      <c r="E1060" s="13">
        <f t="shared" si="22"/>
        <v>0.98928542337382963</v>
      </c>
    </row>
    <row r="1061" spans="1:5" ht="15" customHeight="1" x14ac:dyDescent="0.2">
      <c r="A1061" s="10"/>
      <c r="B1061" s="11" t="s">
        <v>662</v>
      </c>
      <c r="C1061" s="34"/>
      <c r="D1061" s="34"/>
      <c r="E1061" s="15"/>
    </row>
    <row r="1062" spans="1:5" ht="15" customHeight="1" x14ac:dyDescent="0.2">
      <c r="A1062" s="10"/>
      <c r="B1062" s="11" t="s">
        <v>663</v>
      </c>
      <c r="C1062" s="34">
        <f>C1063+C1071+C1077+C1080+C1083+C1086+C1088+C1090+C1093</f>
        <v>270110.43200000003</v>
      </c>
      <c r="D1062" s="34">
        <f>D1063+D1071+D1077+D1080+D1083+D1086+D1088+D1090+D1093</f>
        <v>265606.65399999998</v>
      </c>
      <c r="E1062" s="15">
        <f t="shared" si="22"/>
        <v>0.9833261604646204</v>
      </c>
    </row>
    <row r="1063" spans="1:5" ht="18" customHeight="1" x14ac:dyDescent="0.2">
      <c r="A1063" s="10" t="s">
        <v>751</v>
      </c>
      <c r="B1063" s="11" t="s">
        <v>752</v>
      </c>
      <c r="C1063" s="34">
        <f>C1064+C1066+C1069</f>
        <v>39170.421000000002</v>
      </c>
      <c r="D1063" s="34">
        <f>D1064+D1066+D1069</f>
        <v>37799.815000000002</v>
      </c>
      <c r="E1063" s="15">
        <f t="shared" si="22"/>
        <v>0.96500915831361633</v>
      </c>
    </row>
    <row r="1064" spans="1:5" s="33" customFormat="1" ht="49.5" customHeight="1" collapsed="1" x14ac:dyDescent="0.2">
      <c r="A1064" s="23" t="s">
        <v>753</v>
      </c>
      <c r="B1064" s="26" t="s">
        <v>754</v>
      </c>
      <c r="C1064" s="36">
        <f>C1065</f>
        <v>1093.768</v>
      </c>
      <c r="D1064" s="36">
        <f>D1065</f>
        <v>951.92399999999998</v>
      </c>
      <c r="E1064" s="25">
        <f t="shared" si="22"/>
        <v>0.87031619136782201</v>
      </c>
    </row>
    <row r="1065" spans="1:5" ht="38.25" hidden="1" outlineLevel="1" x14ac:dyDescent="0.2">
      <c r="A1065" s="16" t="s">
        <v>265</v>
      </c>
      <c r="B1065" s="17" t="s">
        <v>266</v>
      </c>
      <c r="C1065" s="18">
        <v>1093.768</v>
      </c>
      <c r="D1065" s="18">
        <v>951.92399999999998</v>
      </c>
      <c r="E1065" s="19">
        <f t="shared" si="22"/>
        <v>0.87031619136782201</v>
      </c>
    </row>
    <row r="1066" spans="1:5" s="33" customFormat="1" ht="45.75" customHeight="1" outlineLevel="1" x14ac:dyDescent="0.2">
      <c r="A1066" s="23" t="s">
        <v>755</v>
      </c>
      <c r="B1066" s="26" t="s">
        <v>756</v>
      </c>
      <c r="C1066" s="32">
        <f>SUM(C1067:C1068)</f>
        <v>33778.218000000001</v>
      </c>
      <c r="D1066" s="32">
        <f>SUM(D1067:D1068)</f>
        <v>33403.809000000001</v>
      </c>
      <c r="E1066" s="25">
        <f t="shared" si="22"/>
        <v>0.98891566748725468</v>
      </c>
    </row>
    <row r="1067" spans="1:5" ht="25.5" hidden="1" outlineLevel="1" x14ac:dyDescent="0.2">
      <c r="A1067" s="16" t="s">
        <v>267</v>
      </c>
      <c r="B1067" s="17" t="s">
        <v>268</v>
      </c>
      <c r="C1067" s="18">
        <v>29251.018</v>
      </c>
      <c r="D1067" s="18">
        <v>28876.609</v>
      </c>
      <c r="E1067" s="19">
        <f t="shared" si="22"/>
        <v>0.98720013778665761</v>
      </c>
    </row>
    <row r="1068" spans="1:5" ht="38.25" hidden="1" outlineLevel="1" x14ac:dyDescent="0.2">
      <c r="A1068" s="16" t="s">
        <v>271</v>
      </c>
      <c r="B1068" s="17" t="s">
        <v>272</v>
      </c>
      <c r="C1068" s="18">
        <v>4527.2</v>
      </c>
      <c r="D1068" s="18">
        <v>4527.2</v>
      </c>
      <c r="E1068" s="19">
        <f t="shared" si="22"/>
        <v>1</v>
      </c>
    </row>
    <row r="1069" spans="1:5" s="33" customFormat="1" ht="36.75" customHeight="1" outlineLevel="1" x14ac:dyDescent="0.2">
      <c r="A1069" s="23" t="s">
        <v>757</v>
      </c>
      <c r="B1069" s="31" t="s">
        <v>758</v>
      </c>
      <c r="C1069" s="32">
        <f>C1070</f>
        <v>4298.4350000000004</v>
      </c>
      <c r="D1069" s="32">
        <f>D1070</f>
        <v>3444.0819999999999</v>
      </c>
      <c r="E1069" s="25">
        <f t="shared" si="22"/>
        <v>0.80124091675225972</v>
      </c>
    </row>
    <row r="1070" spans="1:5" ht="25.5" hidden="1" outlineLevel="1" x14ac:dyDescent="0.2">
      <c r="A1070" s="16" t="s">
        <v>275</v>
      </c>
      <c r="B1070" s="17" t="s">
        <v>276</v>
      </c>
      <c r="C1070" s="18">
        <v>4298.4350000000004</v>
      </c>
      <c r="D1070" s="18">
        <v>3444.0819999999999</v>
      </c>
      <c r="E1070" s="19">
        <f t="shared" si="22"/>
        <v>0.80124091675225972</v>
      </c>
    </row>
    <row r="1071" spans="1:5" s="29" customFormat="1" ht="15" customHeight="1" outlineLevel="1" x14ac:dyDescent="0.2">
      <c r="A1071" s="12" t="s">
        <v>720</v>
      </c>
      <c r="B1071" s="27" t="s">
        <v>721</v>
      </c>
      <c r="C1071" s="28">
        <f>C1072+C1075</f>
        <v>6791.5190000000002</v>
      </c>
      <c r="D1071" s="28">
        <f>D1072+D1075</f>
        <v>6649.24</v>
      </c>
      <c r="E1071" s="15">
        <f t="shared" si="22"/>
        <v>0.9790504892940739</v>
      </c>
    </row>
    <row r="1072" spans="1:5" s="33" customFormat="1" ht="29.25" customHeight="1" outlineLevel="1" x14ac:dyDescent="0.2">
      <c r="A1072" s="30" t="s">
        <v>745</v>
      </c>
      <c r="B1072" s="31" t="s">
        <v>830</v>
      </c>
      <c r="C1072" s="32">
        <f>SUM(C1073:C1074)</f>
        <v>6479.9319999999998</v>
      </c>
      <c r="D1072" s="32">
        <f>SUM(D1073:D1074)</f>
        <v>6337.6530000000002</v>
      </c>
      <c r="E1072" s="25">
        <f t="shared" si="22"/>
        <v>0.97804313378597185</v>
      </c>
    </row>
    <row r="1073" spans="1:5" ht="25.5" hidden="1" outlineLevel="1" x14ac:dyDescent="0.2">
      <c r="A1073" s="16" t="s">
        <v>256</v>
      </c>
      <c r="B1073" s="17" t="s">
        <v>257</v>
      </c>
      <c r="C1073" s="18">
        <v>4597.0169999999998</v>
      </c>
      <c r="D1073" s="18">
        <v>4454.7420000000002</v>
      </c>
      <c r="E1073" s="19">
        <f t="shared" si="22"/>
        <v>0.96905058214925033</v>
      </c>
    </row>
    <row r="1074" spans="1:5" ht="25.5" hidden="1" outlineLevel="1" x14ac:dyDescent="0.2">
      <c r="A1074" s="16" t="s">
        <v>539</v>
      </c>
      <c r="B1074" s="17" t="s">
        <v>540</v>
      </c>
      <c r="C1074" s="18">
        <v>1882.915</v>
      </c>
      <c r="D1074" s="18">
        <v>1882.9110000000001</v>
      </c>
      <c r="E1074" s="19">
        <f t="shared" si="22"/>
        <v>0.99999787563432241</v>
      </c>
    </row>
    <row r="1075" spans="1:5" s="33" customFormat="1" ht="27" customHeight="1" outlineLevel="1" x14ac:dyDescent="0.2">
      <c r="A1075" s="30" t="s">
        <v>722</v>
      </c>
      <c r="B1075" s="31" t="s">
        <v>723</v>
      </c>
      <c r="C1075" s="32">
        <f>SUM(C1076)</f>
        <v>311.58699999999999</v>
      </c>
      <c r="D1075" s="32">
        <f>SUM(D1076)</f>
        <v>311.58699999999999</v>
      </c>
      <c r="E1075" s="25">
        <f t="shared" si="22"/>
        <v>1</v>
      </c>
    </row>
    <row r="1076" spans="1:5" ht="25.5" hidden="1" outlineLevel="1" x14ac:dyDescent="0.2">
      <c r="A1076" s="16" t="s">
        <v>517</v>
      </c>
      <c r="B1076" s="17" t="s">
        <v>518</v>
      </c>
      <c r="C1076" s="18">
        <v>311.58699999999999</v>
      </c>
      <c r="D1076" s="18">
        <v>311.58699999999999</v>
      </c>
      <c r="E1076" s="19">
        <f t="shared" si="22"/>
        <v>1</v>
      </c>
    </row>
    <row r="1077" spans="1:5" s="29" customFormat="1" ht="25.5" outlineLevel="1" x14ac:dyDescent="0.2">
      <c r="A1077" s="12" t="s">
        <v>759</v>
      </c>
      <c r="B1077" s="27" t="s">
        <v>831</v>
      </c>
      <c r="C1077" s="28">
        <f>C1078</f>
        <v>1143</v>
      </c>
      <c r="D1077" s="28">
        <f>D1078</f>
        <v>1143</v>
      </c>
      <c r="E1077" s="15">
        <f t="shared" si="22"/>
        <v>1</v>
      </c>
    </row>
    <row r="1078" spans="1:5" s="33" customFormat="1" ht="33.75" customHeight="1" outlineLevel="1" x14ac:dyDescent="0.2">
      <c r="A1078" s="30" t="s">
        <v>763</v>
      </c>
      <c r="B1078" s="31" t="s">
        <v>764</v>
      </c>
      <c r="C1078" s="32">
        <f>C1079</f>
        <v>1143</v>
      </c>
      <c r="D1078" s="32">
        <f>D1079</f>
        <v>1143</v>
      </c>
      <c r="E1078" s="25">
        <f t="shared" si="22"/>
        <v>1</v>
      </c>
    </row>
    <row r="1079" spans="1:5" hidden="1" outlineLevel="1" x14ac:dyDescent="0.2">
      <c r="A1079" s="16" t="s">
        <v>541</v>
      </c>
      <c r="B1079" s="17" t="s">
        <v>542</v>
      </c>
      <c r="C1079" s="18">
        <v>1143</v>
      </c>
      <c r="D1079" s="18">
        <v>1143</v>
      </c>
      <c r="E1079" s="19">
        <f t="shared" si="22"/>
        <v>1</v>
      </c>
    </row>
    <row r="1080" spans="1:5" s="29" customFormat="1" ht="25.5" outlineLevel="1" x14ac:dyDescent="0.2">
      <c r="A1080" s="12" t="s">
        <v>825</v>
      </c>
      <c r="B1080" s="27" t="s">
        <v>826</v>
      </c>
      <c r="C1080" s="28">
        <f>C1081</f>
        <v>448</v>
      </c>
      <c r="D1080" s="28">
        <f>D1081</f>
        <v>448</v>
      </c>
      <c r="E1080" s="15">
        <f t="shared" si="22"/>
        <v>1</v>
      </c>
    </row>
    <row r="1081" spans="1:5" s="33" customFormat="1" ht="28.5" customHeight="1" outlineLevel="1" x14ac:dyDescent="0.2">
      <c r="A1081" s="30" t="s">
        <v>832</v>
      </c>
      <c r="B1081" s="31" t="s">
        <v>833</v>
      </c>
      <c r="C1081" s="32">
        <f>C1082</f>
        <v>448</v>
      </c>
      <c r="D1081" s="32">
        <f>D1082</f>
        <v>448</v>
      </c>
      <c r="E1081" s="25">
        <f t="shared" si="22"/>
        <v>1</v>
      </c>
    </row>
    <row r="1082" spans="1:5" hidden="1" outlineLevel="1" x14ac:dyDescent="0.2">
      <c r="A1082" s="16" t="s">
        <v>543</v>
      </c>
      <c r="B1082" s="17" t="s">
        <v>544</v>
      </c>
      <c r="C1082" s="18">
        <v>448</v>
      </c>
      <c r="D1082" s="18">
        <v>448</v>
      </c>
      <c r="E1082" s="19">
        <f t="shared" si="22"/>
        <v>1</v>
      </c>
    </row>
    <row r="1083" spans="1:5" s="29" customFormat="1" ht="25.5" outlineLevel="1" x14ac:dyDescent="0.2">
      <c r="A1083" s="12" t="s">
        <v>671</v>
      </c>
      <c r="B1083" s="27" t="s">
        <v>834</v>
      </c>
      <c r="C1083" s="28">
        <f>C1084</f>
        <v>300</v>
      </c>
      <c r="D1083" s="28">
        <f>D1084</f>
        <v>300</v>
      </c>
      <c r="E1083" s="15">
        <f t="shared" si="22"/>
        <v>1</v>
      </c>
    </row>
    <row r="1084" spans="1:5" s="33" customFormat="1" ht="20.25" customHeight="1" outlineLevel="1" x14ac:dyDescent="0.2">
      <c r="A1084" s="30" t="s">
        <v>672</v>
      </c>
      <c r="B1084" s="31" t="s">
        <v>675</v>
      </c>
      <c r="C1084" s="32">
        <f>C1085</f>
        <v>300</v>
      </c>
      <c r="D1084" s="32">
        <f>D1085</f>
        <v>300</v>
      </c>
      <c r="E1084" s="25">
        <f t="shared" si="22"/>
        <v>1</v>
      </c>
    </row>
    <row r="1085" spans="1:5" ht="38.25" hidden="1" outlineLevel="1" x14ac:dyDescent="0.2">
      <c r="A1085" s="16" t="s">
        <v>17</v>
      </c>
      <c r="B1085" s="17" t="s">
        <v>18</v>
      </c>
      <c r="C1085" s="18">
        <v>300</v>
      </c>
      <c r="D1085" s="18">
        <v>300</v>
      </c>
      <c r="E1085" s="19">
        <f t="shared" si="22"/>
        <v>1</v>
      </c>
    </row>
    <row r="1086" spans="1:5" s="29" customFormat="1" ht="55.5" customHeight="1" outlineLevel="1" x14ac:dyDescent="0.2">
      <c r="A1086" s="12" t="s">
        <v>835</v>
      </c>
      <c r="B1086" s="27" t="s">
        <v>836</v>
      </c>
      <c r="C1086" s="28">
        <f>C1087</f>
        <v>24155.4</v>
      </c>
      <c r="D1086" s="28">
        <f>D1087</f>
        <v>24100.435000000001</v>
      </c>
      <c r="E1086" s="15">
        <f t="shared" si="22"/>
        <v>0.99772452536492873</v>
      </c>
    </row>
    <row r="1087" spans="1:5" ht="38.25" hidden="1" outlineLevel="1" x14ac:dyDescent="0.2">
      <c r="A1087" s="16" t="s">
        <v>545</v>
      </c>
      <c r="B1087" s="17" t="s">
        <v>546</v>
      </c>
      <c r="C1087" s="18">
        <v>24155.4</v>
      </c>
      <c r="D1087" s="18">
        <v>24100.435000000001</v>
      </c>
      <c r="E1087" s="19">
        <f t="shared" si="22"/>
        <v>0.99772452536492873</v>
      </c>
    </row>
    <row r="1088" spans="1:5" s="29" customFormat="1" ht="35.25" customHeight="1" outlineLevel="1" x14ac:dyDescent="0.2">
      <c r="A1088" s="12" t="s">
        <v>837</v>
      </c>
      <c r="B1088" s="27" t="s">
        <v>838</v>
      </c>
      <c r="C1088" s="28">
        <f>C1089</f>
        <v>4540.5</v>
      </c>
      <c r="D1088" s="28">
        <f>D1089</f>
        <v>4522.2380000000003</v>
      </c>
      <c r="E1088" s="15">
        <f t="shared" si="22"/>
        <v>0.99597797599383331</v>
      </c>
    </row>
    <row r="1089" spans="1:5" ht="38.25" hidden="1" outlineLevel="1" x14ac:dyDescent="0.2">
      <c r="A1089" s="16" t="s">
        <v>547</v>
      </c>
      <c r="B1089" s="17" t="s">
        <v>548</v>
      </c>
      <c r="C1089" s="18">
        <v>4540.5</v>
      </c>
      <c r="D1089" s="18">
        <v>4522.2380000000003</v>
      </c>
      <c r="E1089" s="19">
        <f t="shared" si="22"/>
        <v>0.99597797599383331</v>
      </c>
    </row>
    <row r="1090" spans="1:5" s="29" customFormat="1" ht="54.75" customHeight="1" outlineLevel="1" x14ac:dyDescent="0.2">
      <c r="A1090" s="12" t="s">
        <v>839</v>
      </c>
      <c r="B1090" s="27" t="s">
        <v>840</v>
      </c>
      <c r="C1090" s="28">
        <f>SUM(C1091:C1092)</f>
        <v>180571.29200000002</v>
      </c>
      <c r="D1090" s="28">
        <f>SUM(D1091:D1092)</f>
        <v>177653.62599999999</v>
      </c>
      <c r="E1090" s="15">
        <f t="shared" si="22"/>
        <v>0.98384202733621673</v>
      </c>
    </row>
    <row r="1091" spans="1:5" ht="38.25" hidden="1" outlineLevel="1" x14ac:dyDescent="0.2">
      <c r="A1091" s="16" t="s">
        <v>549</v>
      </c>
      <c r="B1091" s="17" t="s">
        <v>22</v>
      </c>
      <c r="C1091" s="18">
        <v>130289.579</v>
      </c>
      <c r="D1091" s="18">
        <v>128526.766</v>
      </c>
      <c r="E1091" s="19">
        <f t="shared" si="22"/>
        <v>0.98647003840575775</v>
      </c>
    </row>
    <row r="1092" spans="1:5" hidden="1" outlineLevel="1" x14ac:dyDescent="0.2">
      <c r="A1092" s="16" t="s">
        <v>550</v>
      </c>
      <c r="B1092" s="17" t="s">
        <v>551</v>
      </c>
      <c r="C1092" s="18">
        <v>50281.713000000003</v>
      </c>
      <c r="D1092" s="18">
        <v>49126.86</v>
      </c>
      <c r="E1092" s="19">
        <f t="shared" si="22"/>
        <v>0.97703234573571507</v>
      </c>
    </row>
    <row r="1093" spans="1:5" s="29" customFormat="1" ht="32.25" customHeight="1" outlineLevel="1" x14ac:dyDescent="0.2">
      <c r="A1093" s="12" t="s">
        <v>841</v>
      </c>
      <c r="B1093" s="27" t="s">
        <v>842</v>
      </c>
      <c r="C1093" s="28">
        <f>C1094</f>
        <v>12990.3</v>
      </c>
      <c r="D1093" s="28">
        <f>D1094</f>
        <v>12990.3</v>
      </c>
      <c r="E1093" s="15">
        <f t="shared" si="22"/>
        <v>1</v>
      </c>
    </row>
    <row r="1094" spans="1:5" ht="38.25" hidden="1" outlineLevel="1" x14ac:dyDescent="0.2">
      <c r="A1094" s="16" t="s">
        <v>552</v>
      </c>
      <c r="B1094" s="17" t="s">
        <v>22</v>
      </c>
      <c r="C1094" s="18">
        <v>12990.3</v>
      </c>
      <c r="D1094" s="18">
        <v>12990.3</v>
      </c>
      <c r="E1094" s="19">
        <f t="shared" si="22"/>
        <v>1</v>
      </c>
    </row>
    <row r="1095" spans="1:5" s="29" customFormat="1" ht="20.25" customHeight="1" outlineLevel="1" x14ac:dyDescent="0.2">
      <c r="A1095" s="12"/>
      <c r="B1095" s="27" t="s">
        <v>677</v>
      </c>
      <c r="C1095" s="28">
        <f>SUM(C1096:C1111)</f>
        <v>287520.37400000001</v>
      </c>
      <c r="D1095" s="28">
        <f>SUM(D1096:D1111)</f>
        <v>286049.37400000001</v>
      </c>
      <c r="E1095" s="15">
        <f t="shared" si="22"/>
        <v>0.9948838408230507</v>
      </c>
    </row>
    <row r="1096" spans="1:5" ht="17.25" customHeight="1" outlineLevel="1" x14ac:dyDescent="0.2">
      <c r="A1096" s="16" t="s">
        <v>553</v>
      </c>
      <c r="B1096" s="17" t="s">
        <v>554</v>
      </c>
      <c r="C1096" s="18">
        <v>7179.84</v>
      </c>
      <c r="D1096" s="18">
        <v>7104.3490000000002</v>
      </c>
      <c r="E1096" s="19">
        <f t="shared" si="22"/>
        <v>0.98948569884565674</v>
      </c>
    </row>
    <row r="1097" spans="1:5" outlineLevel="1" x14ac:dyDescent="0.2">
      <c r="A1097" s="16" t="s">
        <v>555</v>
      </c>
      <c r="B1097" s="17" t="s">
        <v>556</v>
      </c>
      <c r="C1097" s="18">
        <v>34203.699999999997</v>
      </c>
      <c r="D1097" s="18">
        <v>33645.641000000003</v>
      </c>
      <c r="E1097" s="19">
        <f t="shared" si="22"/>
        <v>0.98368425053429909</v>
      </c>
    </row>
    <row r="1098" spans="1:5" ht="38.25" outlineLevel="1" x14ac:dyDescent="0.2">
      <c r="A1098" s="16" t="s">
        <v>308</v>
      </c>
      <c r="B1098" s="17" t="s">
        <v>309</v>
      </c>
      <c r="C1098" s="18">
        <v>178.4</v>
      </c>
      <c r="D1098" s="18">
        <v>178.4</v>
      </c>
      <c r="E1098" s="19">
        <f t="shared" si="22"/>
        <v>1</v>
      </c>
    </row>
    <row r="1099" spans="1:5" ht="51" outlineLevel="1" x14ac:dyDescent="0.2">
      <c r="A1099" s="16" t="s">
        <v>557</v>
      </c>
      <c r="B1099" s="17" t="s">
        <v>558</v>
      </c>
      <c r="C1099" s="18">
        <v>7207.2389999999996</v>
      </c>
      <c r="D1099" s="18">
        <v>6920.7420000000002</v>
      </c>
      <c r="E1099" s="19">
        <f t="shared" si="22"/>
        <v>0.96024871660284894</v>
      </c>
    </row>
    <row r="1100" spans="1:5" ht="25.5" outlineLevel="1" x14ac:dyDescent="0.2">
      <c r="A1100" s="16" t="s">
        <v>559</v>
      </c>
      <c r="B1100" s="17" t="s">
        <v>560</v>
      </c>
      <c r="C1100" s="18">
        <v>6409</v>
      </c>
      <c r="D1100" s="18">
        <v>6408.89</v>
      </c>
      <c r="E1100" s="19">
        <f t="shared" si="22"/>
        <v>0.99998283663598075</v>
      </c>
    </row>
    <row r="1101" spans="1:5" ht="25.5" outlineLevel="1" x14ac:dyDescent="0.2">
      <c r="A1101" s="16" t="s">
        <v>310</v>
      </c>
      <c r="B1101" s="17" t="s">
        <v>311</v>
      </c>
      <c r="C1101" s="18">
        <v>577.5</v>
      </c>
      <c r="D1101" s="18">
        <v>577.22199999999998</v>
      </c>
      <c r="E1101" s="19">
        <f t="shared" si="22"/>
        <v>0.9995186147186147</v>
      </c>
    </row>
    <row r="1102" spans="1:5" ht="25.5" outlineLevel="1" x14ac:dyDescent="0.2">
      <c r="A1102" s="16" t="s">
        <v>561</v>
      </c>
      <c r="B1102" s="17" t="s">
        <v>562</v>
      </c>
      <c r="C1102" s="18">
        <v>608.29999999999995</v>
      </c>
      <c r="D1102" s="18">
        <v>608.29999999999995</v>
      </c>
      <c r="E1102" s="19">
        <f t="shared" si="22"/>
        <v>1</v>
      </c>
    </row>
    <row r="1103" spans="1:5" ht="63.75" outlineLevel="1" x14ac:dyDescent="0.2">
      <c r="A1103" s="16" t="s">
        <v>563</v>
      </c>
      <c r="B1103" s="17" t="s">
        <v>464</v>
      </c>
      <c r="C1103" s="18">
        <v>878.43499999999995</v>
      </c>
      <c r="D1103" s="18">
        <v>878.43499999999995</v>
      </c>
      <c r="E1103" s="19">
        <f t="shared" si="22"/>
        <v>1</v>
      </c>
    </row>
    <row r="1104" spans="1:5" ht="25.5" outlineLevel="1" x14ac:dyDescent="0.2">
      <c r="A1104" s="16" t="s">
        <v>564</v>
      </c>
      <c r="B1104" s="17" t="s">
        <v>565</v>
      </c>
      <c r="C1104" s="18">
        <v>5194.68</v>
      </c>
      <c r="D1104" s="18">
        <v>5194.68</v>
      </c>
      <c r="E1104" s="19">
        <f t="shared" si="22"/>
        <v>1</v>
      </c>
    </row>
    <row r="1105" spans="1:5" ht="38.25" outlineLevel="1" x14ac:dyDescent="0.2">
      <c r="A1105" s="16" t="s">
        <v>566</v>
      </c>
      <c r="B1105" s="17" t="s">
        <v>567</v>
      </c>
      <c r="C1105" s="18">
        <v>46</v>
      </c>
      <c r="D1105" s="18">
        <v>46</v>
      </c>
      <c r="E1105" s="19">
        <f t="shared" si="22"/>
        <v>1</v>
      </c>
    </row>
    <row r="1106" spans="1:5" ht="25.5" outlineLevel="1" x14ac:dyDescent="0.2">
      <c r="A1106" s="16" t="s">
        <v>568</v>
      </c>
      <c r="B1106" s="17" t="s">
        <v>569</v>
      </c>
      <c r="C1106" s="18">
        <v>82.447000000000003</v>
      </c>
      <c r="D1106" s="18">
        <v>82.447000000000003</v>
      </c>
      <c r="E1106" s="19">
        <f t="shared" si="22"/>
        <v>1</v>
      </c>
    </row>
    <row r="1107" spans="1:5" ht="25.5" outlineLevel="1" x14ac:dyDescent="0.2">
      <c r="A1107" s="16" t="s">
        <v>570</v>
      </c>
      <c r="B1107" s="17" t="s">
        <v>571</v>
      </c>
      <c r="C1107" s="18">
        <v>4752.4030000000002</v>
      </c>
      <c r="D1107" s="18">
        <v>4752.3999999999996</v>
      </c>
      <c r="E1107" s="19">
        <f t="shared" si="22"/>
        <v>0.9999993687404034</v>
      </c>
    </row>
    <row r="1108" spans="1:5" ht="25.5" outlineLevel="1" x14ac:dyDescent="0.2">
      <c r="A1108" s="16" t="s">
        <v>572</v>
      </c>
      <c r="B1108" s="17" t="s">
        <v>573</v>
      </c>
      <c r="C1108" s="18">
        <v>205370.443</v>
      </c>
      <c r="D1108" s="18">
        <v>205211.617</v>
      </c>
      <c r="E1108" s="19">
        <f t="shared" si="22"/>
        <v>0.99922663652237431</v>
      </c>
    </row>
    <row r="1109" spans="1:5" ht="25.5" outlineLevel="1" x14ac:dyDescent="0.2">
      <c r="A1109" s="16" t="s">
        <v>574</v>
      </c>
      <c r="B1109" s="17" t="s">
        <v>575</v>
      </c>
      <c r="C1109" s="18">
        <v>10793.993</v>
      </c>
      <c r="D1109" s="18">
        <v>10402.257</v>
      </c>
      <c r="E1109" s="19">
        <f t="shared" si="22"/>
        <v>0.96370796238241019</v>
      </c>
    </row>
    <row r="1110" spans="1:5" ht="25.5" outlineLevel="1" x14ac:dyDescent="0.2">
      <c r="A1110" s="16" t="s">
        <v>37</v>
      </c>
      <c r="B1110" s="17" t="s">
        <v>38</v>
      </c>
      <c r="C1110" s="18">
        <v>45</v>
      </c>
      <c r="D1110" s="18">
        <v>45</v>
      </c>
      <c r="E1110" s="19">
        <f t="shared" si="22"/>
        <v>1</v>
      </c>
    </row>
    <row r="1111" spans="1:5" ht="16.5" customHeight="1" outlineLevel="1" x14ac:dyDescent="0.2">
      <c r="A1111" s="16" t="s">
        <v>41</v>
      </c>
      <c r="B1111" s="17" t="s">
        <v>42</v>
      </c>
      <c r="C1111" s="18">
        <v>3992.9940000000001</v>
      </c>
      <c r="D1111" s="18">
        <v>3992.9940000000001</v>
      </c>
      <c r="E1111" s="19">
        <f t="shared" si="22"/>
        <v>1</v>
      </c>
    </row>
    <row r="1112" spans="1:5" ht="21" customHeight="1" x14ac:dyDescent="0.2">
      <c r="A1112" s="51" t="s">
        <v>576</v>
      </c>
      <c r="B1112" s="51"/>
      <c r="C1112" s="20">
        <f>C1114+C1142</f>
        <v>901968.37899999996</v>
      </c>
      <c r="D1112" s="20">
        <f>D1114+D1142</f>
        <v>832178.32400000002</v>
      </c>
      <c r="E1112" s="13">
        <f t="shared" si="22"/>
        <v>0.92262472097150983</v>
      </c>
    </row>
    <row r="1113" spans="1:5" ht="15.75" customHeight="1" x14ac:dyDescent="0.2">
      <c r="A1113" s="10"/>
      <c r="B1113" s="11" t="s">
        <v>662</v>
      </c>
      <c r="C1113" s="34"/>
      <c r="D1113" s="34"/>
      <c r="E1113" s="15"/>
    </row>
    <row r="1114" spans="1:5" ht="15.75" customHeight="1" x14ac:dyDescent="0.2">
      <c r="A1114" s="10"/>
      <c r="B1114" s="11" t="s">
        <v>663</v>
      </c>
      <c r="C1114" s="34">
        <f>C1115+C1119+C1139</f>
        <v>891073.43499999994</v>
      </c>
      <c r="D1114" s="34">
        <f>D1115+D1119+D1139</f>
        <v>821298.39399999997</v>
      </c>
      <c r="E1114" s="15">
        <f t="shared" si="22"/>
        <v>0.92169552108800101</v>
      </c>
    </row>
    <row r="1115" spans="1:5" ht="27.75" customHeight="1" x14ac:dyDescent="0.2">
      <c r="A1115" s="10" t="s">
        <v>668</v>
      </c>
      <c r="B1115" s="11" t="s">
        <v>694</v>
      </c>
      <c r="C1115" s="34">
        <f>C1116</f>
        <v>470.02</v>
      </c>
      <c r="D1115" s="34">
        <f>D1116</f>
        <v>470.01600000000002</v>
      </c>
      <c r="E1115" s="15">
        <f t="shared" si="22"/>
        <v>0.99999148972384166</v>
      </c>
    </row>
    <row r="1116" spans="1:5" s="33" customFormat="1" ht="32.25" customHeight="1" collapsed="1" x14ac:dyDescent="0.2">
      <c r="A1116" s="23" t="s">
        <v>669</v>
      </c>
      <c r="B1116" s="26" t="s">
        <v>695</v>
      </c>
      <c r="C1116" s="36">
        <f>SUM(C1117:C1118)</f>
        <v>470.02</v>
      </c>
      <c r="D1116" s="36">
        <f>SUM(D1117:D1118)</f>
        <v>470.01600000000002</v>
      </c>
      <c r="E1116" s="25">
        <f t="shared" si="22"/>
        <v>0.99999148972384166</v>
      </c>
    </row>
    <row r="1117" spans="1:5" ht="38.25" hidden="1" outlineLevel="1" x14ac:dyDescent="0.2">
      <c r="A1117" s="16" t="s">
        <v>80</v>
      </c>
      <c r="B1117" s="17" t="s">
        <v>81</v>
      </c>
      <c r="C1117" s="18">
        <v>156.68</v>
      </c>
      <c r="D1117" s="18">
        <v>156.678</v>
      </c>
      <c r="E1117" s="19">
        <f t="shared" si="22"/>
        <v>0.99998723512892518</v>
      </c>
    </row>
    <row r="1118" spans="1:5" ht="38.25" hidden="1" outlineLevel="1" x14ac:dyDescent="0.2">
      <c r="A1118" s="16" t="s">
        <v>82</v>
      </c>
      <c r="B1118" s="17" t="s">
        <v>83</v>
      </c>
      <c r="C1118" s="18">
        <v>313.33999999999997</v>
      </c>
      <c r="D1118" s="18">
        <v>313.33800000000002</v>
      </c>
      <c r="E1118" s="19">
        <f t="shared" si="22"/>
        <v>0.9999936171570819</v>
      </c>
    </row>
    <row r="1119" spans="1:5" s="29" customFormat="1" ht="32.25" customHeight="1" outlineLevel="1" x14ac:dyDescent="0.2">
      <c r="A1119" s="10" t="s">
        <v>741</v>
      </c>
      <c r="B1119" s="11" t="s">
        <v>742</v>
      </c>
      <c r="C1119" s="28">
        <f>C1120+C1130</f>
        <v>888692.94699999993</v>
      </c>
      <c r="D1119" s="28">
        <f>D1120+D1130</f>
        <v>818917.92300000007</v>
      </c>
      <c r="E1119" s="15">
        <f t="shared" si="22"/>
        <v>0.92148579074972692</v>
      </c>
    </row>
    <row r="1120" spans="1:5" s="33" customFormat="1" ht="24" customHeight="1" outlineLevel="1" x14ac:dyDescent="0.2">
      <c r="A1120" s="23" t="s">
        <v>791</v>
      </c>
      <c r="B1120" s="26" t="s">
        <v>843</v>
      </c>
      <c r="C1120" s="32">
        <f>SUM(C1121:C1125)</f>
        <v>199788.62399999998</v>
      </c>
      <c r="D1120" s="32">
        <f>SUM(D1121:D1125)</f>
        <v>140625.23300000001</v>
      </c>
      <c r="E1120" s="25">
        <f t="shared" si="22"/>
        <v>0.70387007120085088</v>
      </c>
    </row>
    <row r="1121" spans="1:5" ht="38.25" hidden="1" outlineLevel="1" x14ac:dyDescent="0.2">
      <c r="A1121" s="16" t="s">
        <v>577</v>
      </c>
      <c r="B1121" s="17" t="s">
        <v>184</v>
      </c>
      <c r="C1121" s="18">
        <v>2594.3130000000001</v>
      </c>
      <c r="D1121" s="18">
        <v>1441.3150000000001</v>
      </c>
      <c r="E1121" s="25">
        <f t="shared" si="22"/>
        <v>0.55556711931058433</v>
      </c>
    </row>
    <row r="1122" spans="1:5" ht="38.25" hidden="1" outlineLevel="1" x14ac:dyDescent="0.2">
      <c r="A1122" s="16" t="s">
        <v>578</v>
      </c>
      <c r="B1122" s="17" t="s">
        <v>579</v>
      </c>
      <c r="C1122" s="18">
        <v>9415.35</v>
      </c>
      <c r="D1122" s="18">
        <v>9415.35</v>
      </c>
      <c r="E1122" s="25">
        <f t="shared" si="22"/>
        <v>1</v>
      </c>
    </row>
    <row r="1123" spans="1:5" ht="25.5" hidden="1" outlineLevel="1" x14ac:dyDescent="0.2">
      <c r="A1123" s="16" t="s">
        <v>318</v>
      </c>
      <c r="B1123" s="17" t="s">
        <v>319</v>
      </c>
      <c r="C1123" s="18">
        <v>20554.819</v>
      </c>
      <c r="D1123" s="18">
        <v>11756.879000000001</v>
      </c>
      <c r="E1123" s="25">
        <f t="shared" si="22"/>
        <v>0.57197677099467537</v>
      </c>
    </row>
    <row r="1124" spans="1:5" ht="38.25" hidden="1" outlineLevel="1" x14ac:dyDescent="0.2">
      <c r="A1124" s="16" t="s">
        <v>580</v>
      </c>
      <c r="B1124" s="17" t="s">
        <v>581</v>
      </c>
      <c r="C1124" s="18">
        <v>162695.25399999999</v>
      </c>
      <c r="D1124" s="18">
        <v>118011.689</v>
      </c>
      <c r="E1124" s="25">
        <f t="shared" si="22"/>
        <v>0.7253542196135605</v>
      </c>
    </row>
    <row r="1125" spans="1:5" ht="38.25" hidden="1" outlineLevel="1" x14ac:dyDescent="0.2">
      <c r="A1125" s="16" t="s">
        <v>582</v>
      </c>
      <c r="B1125" s="17" t="s">
        <v>583</v>
      </c>
      <c r="C1125" s="18">
        <v>4528.8879999999999</v>
      </c>
      <c r="D1125" s="18">
        <v>0</v>
      </c>
      <c r="E1125" s="25">
        <f t="shared" si="22"/>
        <v>0</v>
      </c>
    </row>
    <row r="1126" spans="1:5" ht="17.25" customHeight="1" outlineLevel="1" x14ac:dyDescent="0.2">
      <c r="A1126" s="43"/>
      <c r="B1126" s="26" t="s">
        <v>856</v>
      </c>
      <c r="C1126" s="34"/>
      <c r="D1126" s="34"/>
      <c r="E1126" s="19"/>
    </row>
    <row r="1127" spans="1:5" ht="38.25" outlineLevel="1" x14ac:dyDescent="0.2">
      <c r="A1127" s="16" t="s">
        <v>577</v>
      </c>
      <c r="B1127" s="17" t="s">
        <v>184</v>
      </c>
      <c r="C1127" s="18">
        <v>1441.3150000000001</v>
      </c>
      <c r="D1127" s="18">
        <v>1441.3150000000001</v>
      </c>
      <c r="E1127" s="19">
        <f t="shared" si="22"/>
        <v>1</v>
      </c>
    </row>
    <row r="1128" spans="1:5" ht="38.25" outlineLevel="1" x14ac:dyDescent="0.2">
      <c r="A1128" s="16" t="s">
        <v>580</v>
      </c>
      <c r="B1128" s="17" t="s">
        <v>581</v>
      </c>
      <c r="C1128" s="18">
        <v>162695.25399999999</v>
      </c>
      <c r="D1128" s="18">
        <v>118011.689</v>
      </c>
      <c r="E1128" s="19">
        <f t="shared" si="22"/>
        <v>0.7253542196135605</v>
      </c>
    </row>
    <row r="1129" spans="1:5" ht="38.25" outlineLevel="1" x14ac:dyDescent="0.2">
      <c r="A1129" s="16" t="s">
        <v>582</v>
      </c>
      <c r="B1129" s="17" t="s">
        <v>583</v>
      </c>
      <c r="C1129" s="18">
        <v>4528.8879999999999</v>
      </c>
      <c r="D1129" s="18">
        <v>0</v>
      </c>
      <c r="E1129" s="19">
        <f t="shared" si="22"/>
        <v>0</v>
      </c>
    </row>
    <row r="1130" spans="1:5" s="33" customFormat="1" ht="31.5" customHeight="1" outlineLevel="1" x14ac:dyDescent="0.2">
      <c r="A1130" s="30" t="s">
        <v>743</v>
      </c>
      <c r="B1130" s="31" t="s">
        <v>844</v>
      </c>
      <c r="C1130" s="32">
        <f>SUM(C1131:C1138)</f>
        <v>688904.32299999997</v>
      </c>
      <c r="D1130" s="32">
        <f>SUM(D1131:D1138)</f>
        <v>678292.69000000006</v>
      </c>
      <c r="E1130" s="25">
        <f t="shared" si="22"/>
        <v>0.98459636172148113</v>
      </c>
    </row>
    <row r="1131" spans="1:5" ht="38.25" hidden="1" outlineLevel="1" x14ac:dyDescent="0.2">
      <c r="A1131" s="16" t="s">
        <v>252</v>
      </c>
      <c r="B1131" s="17" t="s">
        <v>22</v>
      </c>
      <c r="C1131" s="18">
        <v>643681.03099999996</v>
      </c>
      <c r="D1131" s="18">
        <v>636464.82200000004</v>
      </c>
      <c r="E1131" s="19">
        <f t="shared" si="22"/>
        <v>0.98878915386276167</v>
      </c>
    </row>
    <row r="1132" spans="1:5" hidden="1" outlineLevel="1" x14ac:dyDescent="0.2">
      <c r="A1132" s="16" t="s">
        <v>263</v>
      </c>
      <c r="B1132" s="17" t="s">
        <v>264</v>
      </c>
      <c r="C1132" s="18">
        <v>15472.392</v>
      </c>
      <c r="D1132" s="18">
        <v>13947.946</v>
      </c>
      <c r="E1132" s="19">
        <f t="shared" si="22"/>
        <v>0.90147315295527675</v>
      </c>
    </row>
    <row r="1133" spans="1:5" ht="38.25" hidden="1" outlineLevel="1" x14ac:dyDescent="0.2">
      <c r="A1133" s="16" t="s">
        <v>253</v>
      </c>
      <c r="B1133" s="17" t="s">
        <v>254</v>
      </c>
      <c r="C1133" s="18">
        <v>2101.56</v>
      </c>
      <c r="D1133" s="18">
        <v>2101.5569999999998</v>
      </c>
      <c r="E1133" s="19">
        <f t="shared" si="22"/>
        <v>0.99999857248900814</v>
      </c>
    </row>
    <row r="1134" spans="1:5" ht="38.25" hidden="1" outlineLevel="1" x14ac:dyDescent="0.2">
      <c r="A1134" s="16" t="s">
        <v>584</v>
      </c>
      <c r="B1134" s="17" t="s">
        <v>148</v>
      </c>
      <c r="C1134" s="18">
        <v>3080</v>
      </c>
      <c r="D1134" s="18">
        <v>2596.7849999999999</v>
      </c>
      <c r="E1134" s="19">
        <f t="shared" si="22"/>
        <v>0.84311201298701299</v>
      </c>
    </row>
    <row r="1135" spans="1:5" ht="51" hidden="1" outlineLevel="1" x14ac:dyDescent="0.2">
      <c r="A1135" s="16" t="s">
        <v>585</v>
      </c>
      <c r="B1135" s="17" t="s">
        <v>586</v>
      </c>
      <c r="C1135" s="18">
        <v>6525.94</v>
      </c>
      <c r="D1135" s="18">
        <v>6525.9380000000001</v>
      </c>
      <c r="E1135" s="19">
        <f t="shared" si="22"/>
        <v>0.99999969353074047</v>
      </c>
    </row>
    <row r="1136" spans="1:5" ht="51" hidden="1" outlineLevel="1" x14ac:dyDescent="0.2">
      <c r="A1136" s="16" t="s">
        <v>587</v>
      </c>
      <c r="B1136" s="17" t="s">
        <v>588</v>
      </c>
      <c r="C1136" s="18">
        <v>2500</v>
      </c>
      <c r="D1136" s="18">
        <v>2500</v>
      </c>
      <c r="E1136" s="19">
        <f t="shared" si="22"/>
        <v>1</v>
      </c>
    </row>
    <row r="1137" spans="1:5" ht="25.5" hidden="1" outlineLevel="1" x14ac:dyDescent="0.2">
      <c r="A1137" s="16" t="s">
        <v>589</v>
      </c>
      <c r="B1137" s="17" t="s">
        <v>590</v>
      </c>
      <c r="C1137" s="18">
        <v>3499.5</v>
      </c>
      <c r="D1137" s="18">
        <v>3393</v>
      </c>
      <c r="E1137" s="19">
        <f t="shared" si="22"/>
        <v>0.96956708101157307</v>
      </c>
    </row>
    <row r="1138" spans="1:5" hidden="1" outlineLevel="1" x14ac:dyDescent="0.2">
      <c r="A1138" s="16" t="s">
        <v>591</v>
      </c>
      <c r="B1138" s="17" t="s">
        <v>137</v>
      </c>
      <c r="C1138" s="18">
        <v>12043.9</v>
      </c>
      <c r="D1138" s="18">
        <v>10762.642</v>
      </c>
      <c r="E1138" s="19">
        <f t="shared" si="22"/>
        <v>0.89361768198008951</v>
      </c>
    </row>
    <row r="1139" spans="1:5" s="29" customFormat="1" ht="15" customHeight="1" outlineLevel="1" x14ac:dyDescent="0.2">
      <c r="A1139" s="12" t="s">
        <v>720</v>
      </c>
      <c r="B1139" s="27" t="s">
        <v>721</v>
      </c>
      <c r="C1139" s="28">
        <f>C1140</f>
        <v>1910.4680000000001</v>
      </c>
      <c r="D1139" s="28">
        <f>D1140</f>
        <v>1910.4549999999999</v>
      </c>
      <c r="E1139" s="15">
        <f t="shared" si="22"/>
        <v>0.99999319538458631</v>
      </c>
    </row>
    <row r="1140" spans="1:5" s="33" customFormat="1" ht="25.5" outlineLevel="1" x14ac:dyDescent="0.2">
      <c r="A1140" s="30" t="s">
        <v>722</v>
      </c>
      <c r="B1140" s="31" t="s">
        <v>723</v>
      </c>
      <c r="C1140" s="32">
        <f>SUM(C1141)</f>
        <v>1910.4680000000001</v>
      </c>
      <c r="D1140" s="32">
        <f>SUM(D1141)</f>
        <v>1910.4549999999999</v>
      </c>
      <c r="E1140" s="25">
        <f t="shared" si="22"/>
        <v>0.99999319538458631</v>
      </c>
    </row>
    <row r="1141" spans="1:5" ht="38.25" hidden="1" outlineLevel="1" x14ac:dyDescent="0.2">
      <c r="A1141" s="16" t="s">
        <v>151</v>
      </c>
      <c r="B1141" s="17" t="s">
        <v>22</v>
      </c>
      <c r="C1141" s="18">
        <v>1910.4680000000001</v>
      </c>
      <c r="D1141" s="18">
        <v>1910.4549999999999</v>
      </c>
      <c r="E1141" s="19">
        <f t="shared" si="22"/>
        <v>0.99999319538458631</v>
      </c>
    </row>
    <row r="1142" spans="1:5" s="29" customFormat="1" ht="23.25" customHeight="1" outlineLevel="1" x14ac:dyDescent="0.2">
      <c r="A1142" s="12"/>
      <c r="B1142" s="27" t="s">
        <v>677</v>
      </c>
      <c r="C1142" s="28">
        <f>SUM(C1143:C1145)</f>
        <v>10894.944</v>
      </c>
      <c r="D1142" s="28">
        <f>SUM(D1143:D1145)</f>
        <v>10879.93</v>
      </c>
      <c r="E1142" s="15">
        <f t="shared" si="22"/>
        <v>0.99862192958495255</v>
      </c>
    </row>
    <row r="1143" spans="1:5" ht="25.5" outlineLevel="1" x14ac:dyDescent="0.2">
      <c r="A1143" s="16" t="s">
        <v>25</v>
      </c>
      <c r="B1143" s="17" t="s">
        <v>26</v>
      </c>
      <c r="C1143" s="18">
        <v>852.54399999999998</v>
      </c>
      <c r="D1143" s="18">
        <v>852.54399999999998</v>
      </c>
      <c r="E1143" s="19">
        <f t="shared" si="22"/>
        <v>1</v>
      </c>
    </row>
    <row r="1144" spans="1:5" ht="38.25" outlineLevel="1" x14ac:dyDescent="0.2">
      <c r="A1144" s="16" t="s">
        <v>33</v>
      </c>
      <c r="B1144" s="17" t="s">
        <v>34</v>
      </c>
      <c r="C1144" s="18">
        <v>9279.7160000000003</v>
      </c>
      <c r="D1144" s="18">
        <v>9279.7160000000003</v>
      </c>
      <c r="E1144" s="19">
        <f t="shared" si="22"/>
        <v>1</v>
      </c>
    </row>
    <row r="1145" spans="1:5" ht="25.5" outlineLevel="1" x14ac:dyDescent="0.2">
      <c r="A1145" s="16" t="s">
        <v>35</v>
      </c>
      <c r="B1145" s="17" t="s">
        <v>36</v>
      </c>
      <c r="C1145" s="18">
        <v>762.68399999999997</v>
      </c>
      <c r="D1145" s="18">
        <v>747.67</v>
      </c>
      <c r="E1145" s="19">
        <f t="shared" si="22"/>
        <v>0.98031425859202503</v>
      </c>
    </row>
    <row r="1146" spans="1:5" ht="24" customHeight="1" x14ac:dyDescent="0.2">
      <c r="A1146" s="51" t="s">
        <v>592</v>
      </c>
      <c r="B1146" s="51"/>
      <c r="C1146" s="20">
        <f>C1148+C1149</f>
        <v>36977.462999999996</v>
      </c>
      <c r="D1146" s="20">
        <f>D1148+D1149</f>
        <v>36925.770000000004</v>
      </c>
      <c r="E1146" s="13">
        <f t="shared" si="22"/>
        <v>0.99860204038335476</v>
      </c>
    </row>
    <row r="1147" spans="1:5" ht="13.5" customHeight="1" x14ac:dyDescent="0.2">
      <c r="A1147" s="10"/>
      <c r="B1147" s="11" t="s">
        <v>662</v>
      </c>
      <c r="C1147" s="34"/>
      <c r="D1147" s="34"/>
      <c r="E1147" s="15"/>
    </row>
    <row r="1148" spans="1:5" ht="18" customHeight="1" x14ac:dyDescent="0.2">
      <c r="A1148" s="10"/>
      <c r="B1148" s="11" t="s">
        <v>663</v>
      </c>
      <c r="C1148" s="34">
        <v>0</v>
      </c>
      <c r="D1148" s="34">
        <v>0</v>
      </c>
      <c r="E1148" s="15">
        <v>0</v>
      </c>
    </row>
    <row r="1149" spans="1:5" ht="17.25" customHeight="1" x14ac:dyDescent="0.2">
      <c r="A1149" s="10"/>
      <c r="B1149" s="27" t="s">
        <v>677</v>
      </c>
      <c r="C1149" s="34">
        <f>SUM(C1150:C1154)</f>
        <v>36977.462999999996</v>
      </c>
      <c r="D1149" s="34">
        <f>SUM(D1150:D1154)</f>
        <v>36925.770000000004</v>
      </c>
      <c r="E1149" s="15">
        <f t="shared" ref="E1149" si="23">D1149/C1149</f>
        <v>0.99860204038335476</v>
      </c>
    </row>
    <row r="1150" spans="1:5" ht="51" outlineLevel="1" x14ac:dyDescent="0.2">
      <c r="A1150" s="16" t="s">
        <v>593</v>
      </c>
      <c r="B1150" s="17" t="s">
        <v>594</v>
      </c>
      <c r="C1150" s="18">
        <v>200</v>
      </c>
      <c r="D1150" s="18">
        <v>198.55</v>
      </c>
      <c r="E1150" s="19">
        <f t="shared" ref="E1150:E1224" si="24">D1150/C1150</f>
        <v>0.99275000000000002</v>
      </c>
    </row>
    <row r="1151" spans="1:5" ht="63.75" outlineLevel="1" x14ac:dyDescent="0.2">
      <c r="A1151" s="16" t="s">
        <v>563</v>
      </c>
      <c r="B1151" s="17" t="s">
        <v>464</v>
      </c>
      <c r="C1151" s="18">
        <v>163.363</v>
      </c>
      <c r="D1151" s="18">
        <v>163.363</v>
      </c>
      <c r="E1151" s="19">
        <f t="shared" si="24"/>
        <v>1</v>
      </c>
    </row>
    <row r="1152" spans="1:5" ht="38.25" outlineLevel="1" x14ac:dyDescent="0.2">
      <c r="A1152" s="16" t="s">
        <v>595</v>
      </c>
      <c r="B1152" s="17" t="s">
        <v>596</v>
      </c>
      <c r="C1152" s="18">
        <v>5699.2</v>
      </c>
      <c r="D1152" s="18">
        <v>5696.393</v>
      </c>
      <c r="E1152" s="19">
        <f t="shared" si="24"/>
        <v>0.99950747473329593</v>
      </c>
    </row>
    <row r="1153" spans="1:5" ht="25.5" outlineLevel="1" x14ac:dyDescent="0.2">
      <c r="A1153" s="16" t="s">
        <v>597</v>
      </c>
      <c r="B1153" s="17" t="s">
        <v>573</v>
      </c>
      <c r="C1153" s="18">
        <v>25316.34</v>
      </c>
      <c r="D1153" s="18">
        <v>25278.105</v>
      </c>
      <c r="E1153" s="19">
        <f t="shared" si="24"/>
        <v>0.99848971059797742</v>
      </c>
    </row>
    <row r="1154" spans="1:5" ht="25.5" outlineLevel="1" x14ac:dyDescent="0.2">
      <c r="A1154" s="16" t="s">
        <v>598</v>
      </c>
      <c r="B1154" s="17" t="s">
        <v>575</v>
      </c>
      <c r="C1154" s="18">
        <v>5598.56</v>
      </c>
      <c r="D1154" s="18">
        <v>5589.3590000000004</v>
      </c>
      <c r="E1154" s="19">
        <f t="shared" si="24"/>
        <v>0.99835654168214683</v>
      </c>
    </row>
    <row r="1155" spans="1:5" ht="21" customHeight="1" x14ac:dyDescent="0.2">
      <c r="A1155" s="51" t="s">
        <v>599</v>
      </c>
      <c r="B1155" s="51"/>
      <c r="C1155" s="20">
        <v>7800.1</v>
      </c>
      <c r="D1155" s="20">
        <v>7798.3</v>
      </c>
      <c r="E1155" s="13">
        <f t="shared" si="24"/>
        <v>0.99976923372777271</v>
      </c>
    </row>
    <row r="1156" spans="1:5" ht="14.25" customHeight="1" x14ac:dyDescent="0.2">
      <c r="A1156" s="10"/>
      <c r="B1156" s="11" t="s">
        <v>662</v>
      </c>
      <c r="C1156" s="34"/>
      <c r="D1156" s="34"/>
      <c r="E1156" s="15"/>
    </row>
    <row r="1157" spans="1:5" ht="21" customHeight="1" x14ac:dyDescent="0.2">
      <c r="A1157" s="10"/>
      <c r="B1157" s="11" t="s">
        <v>663</v>
      </c>
      <c r="C1157" s="34">
        <v>0</v>
      </c>
      <c r="D1157" s="34">
        <v>0</v>
      </c>
      <c r="E1157" s="15">
        <v>0</v>
      </c>
    </row>
    <row r="1158" spans="1:5" ht="21" customHeight="1" x14ac:dyDescent="0.2">
      <c r="A1158" s="10"/>
      <c r="B1158" s="27" t="s">
        <v>677</v>
      </c>
      <c r="C1158" s="34">
        <f>SUM(C1159:C1161)</f>
        <v>7800.1</v>
      </c>
      <c r="D1158" s="34">
        <f>SUM(D1159:D1161)</f>
        <v>7798.3</v>
      </c>
      <c r="E1158" s="15">
        <f t="shared" si="24"/>
        <v>0.99976923372777271</v>
      </c>
    </row>
    <row r="1159" spans="1:5" ht="38.25" outlineLevel="1" x14ac:dyDescent="0.2">
      <c r="A1159" s="16" t="s">
        <v>600</v>
      </c>
      <c r="B1159" s="17" t="s">
        <v>601</v>
      </c>
      <c r="C1159" s="18">
        <v>6940.3</v>
      </c>
      <c r="D1159" s="18">
        <v>6939.9620000000004</v>
      </c>
      <c r="E1159" s="19">
        <f t="shared" si="24"/>
        <v>0.99995129893520451</v>
      </c>
    </row>
    <row r="1160" spans="1:5" ht="25.5" outlineLevel="1" x14ac:dyDescent="0.2">
      <c r="A1160" s="16" t="s">
        <v>602</v>
      </c>
      <c r="B1160" s="17" t="s">
        <v>603</v>
      </c>
      <c r="C1160" s="18">
        <v>627.53599999999994</v>
      </c>
      <c r="D1160" s="18">
        <v>627.31200000000001</v>
      </c>
      <c r="E1160" s="19">
        <f t="shared" si="24"/>
        <v>0.9996430483669464</v>
      </c>
    </row>
    <row r="1161" spans="1:5" ht="25.5" outlineLevel="1" x14ac:dyDescent="0.2">
      <c r="A1161" s="16" t="s">
        <v>604</v>
      </c>
      <c r="B1161" s="17" t="s">
        <v>605</v>
      </c>
      <c r="C1161" s="18">
        <v>232.26400000000001</v>
      </c>
      <c r="D1161" s="18">
        <v>231.02600000000001</v>
      </c>
      <c r="E1161" s="19">
        <f t="shared" si="24"/>
        <v>0.9946698584369511</v>
      </c>
    </row>
    <row r="1162" spans="1:5" ht="28.5" customHeight="1" x14ac:dyDescent="0.2">
      <c r="A1162" s="51" t="s">
        <v>606</v>
      </c>
      <c r="B1162" s="51"/>
      <c r="C1162" s="20">
        <v>169089.272</v>
      </c>
      <c r="D1162" s="20">
        <v>166268.25099999999</v>
      </c>
      <c r="E1162" s="13">
        <f t="shared" si="24"/>
        <v>0.98331638094698282</v>
      </c>
    </row>
    <row r="1163" spans="1:5" ht="17.25" customHeight="1" x14ac:dyDescent="0.2">
      <c r="A1163" s="10"/>
      <c r="B1163" s="11" t="s">
        <v>662</v>
      </c>
      <c r="C1163" s="34"/>
      <c r="D1163" s="34"/>
      <c r="E1163" s="15"/>
    </row>
    <row r="1164" spans="1:5" ht="18.75" customHeight="1" x14ac:dyDescent="0.2">
      <c r="A1164" s="10"/>
      <c r="B1164" s="11" t="s">
        <v>663</v>
      </c>
      <c r="C1164" s="34">
        <v>0</v>
      </c>
      <c r="D1164" s="34">
        <v>0</v>
      </c>
      <c r="E1164" s="15">
        <v>0</v>
      </c>
    </row>
    <row r="1165" spans="1:5" ht="18" customHeight="1" x14ac:dyDescent="0.2">
      <c r="A1165" s="10"/>
      <c r="B1165" s="27" t="s">
        <v>677</v>
      </c>
      <c r="C1165" s="34">
        <f>SUM(C1166:C1174)</f>
        <v>169089.272</v>
      </c>
      <c r="D1165" s="34">
        <f>SUM(D1166:D1174)</f>
        <v>166268.25100000002</v>
      </c>
      <c r="E1165" s="15">
        <f t="shared" si="24"/>
        <v>0.98331638094698293</v>
      </c>
    </row>
    <row r="1166" spans="1:5" outlineLevel="1" x14ac:dyDescent="0.2">
      <c r="A1166" s="16" t="s">
        <v>555</v>
      </c>
      <c r="B1166" s="17" t="s">
        <v>556</v>
      </c>
      <c r="C1166" s="18">
        <v>44684.9</v>
      </c>
      <c r="D1166" s="18">
        <v>44453.553</v>
      </c>
      <c r="E1166" s="19">
        <f t="shared" si="24"/>
        <v>0.99482270297124975</v>
      </c>
    </row>
    <row r="1167" spans="1:5" ht="63.75" outlineLevel="1" x14ac:dyDescent="0.2">
      <c r="A1167" s="16" t="s">
        <v>563</v>
      </c>
      <c r="B1167" s="17" t="s">
        <v>464</v>
      </c>
      <c r="C1167" s="18">
        <v>878.43499999999995</v>
      </c>
      <c r="D1167" s="18">
        <v>878.43499999999995</v>
      </c>
      <c r="E1167" s="19">
        <f t="shared" si="24"/>
        <v>1</v>
      </c>
    </row>
    <row r="1168" spans="1:5" ht="25.5" outlineLevel="1" x14ac:dyDescent="0.2">
      <c r="A1168" s="16" t="s">
        <v>607</v>
      </c>
      <c r="B1168" s="17" t="s">
        <v>608</v>
      </c>
      <c r="C1168" s="18">
        <v>230</v>
      </c>
      <c r="D1168" s="18">
        <v>161</v>
      </c>
      <c r="E1168" s="19">
        <f t="shared" si="24"/>
        <v>0.7</v>
      </c>
    </row>
    <row r="1169" spans="1:5" ht="25.5" outlineLevel="1" x14ac:dyDescent="0.2">
      <c r="A1169" s="16" t="s">
        <v>609</v>
      </c>
      <c r="B1169" s="17" t="s">
        <v>610</v>
      </c>
      <c r="C1169" s="18">
        <v>3843.8</v>
      </c>
      <c r="D1169" s="18">
        <v>3842.1109999999999</v>
      </c>
      <c r="E1169" s="19">
        <f t="shared" si="24"/>
        <v>0.999560591081742</v>
      </c>
    </row>
    <row r="1170" spans="1:5" ht="38.25" outlineLevel="1" x14ac:dyDescent="0.2">
      <c r="A1170" s="16" t="s">
        <v>611</v>
      </c>
      <c r="B1170" s="17" t="s">
        <v>612</v>
      </c>
      <c r="C1170" s="18">
        <v>28132.171999999999</v>
      </c>
      <c r="D1170" s="18">
        <v>28124.58</v>
      </c>
      <c r="E1170" s="19">
        <f t="shared" si="24"/>
        <v>0.99973013104000652</v>
      </c>
    </row>
    <row r="1171" spans="1:5" ht="25.5" outlineLevel="1" x14ac:dyDescent="0.2">
      <c r="A1171" s="16" t="s">
        <v>613</v>
      </c>
      <c r="B1171" s="17" t="s">
        <v>614</v>
      </c>
      <c r="C1171" s="18">
        <v>3359.5650000000001</v>
      </c>
      <c r="D1171" s="18">
        <v>3342.3229999999999</v>
      </c>
      <c r="E1171" s="19">
        <f t="shared" si="24"/>
        <v>0.99486778794278419</v>
      </c>
    </row>
    <row r="1172" spans="1:5" ht="25.5" outlineLevel="1" x14ac:dyDescent="0.2">
      <c r="A1172" s="16" t="s">
        <v>615</v>
      </c>
      <c r="B1172" s="17" t="s">
        <v>573</v>
      </c>
      <c r="C1172" s="18">
        <v>57389.97</v>
      </c>
      <c r="D1172" s="18">
        <v>57329.286</v>
      </c>
      <c r="E1172" s="19">
        <f t="shared" si="24"/>
        <v>0.99894260268823976</v>
      </c>
    </row>
    <row r="1173" spans="1:5" ht="25.5" outlineLevel="1" x14ac:dyDescent="0.2">
      <c r="A1173" s="16" t="s">
        <v>616</v>
      </c>
      <c r="B1173" s="17" t="s">
        <v>575</v>
      </c>
      <c r="C1173" s="18">
        <v>29147.43</v>
      </c>
      <c r="D1173" s="18">
        <v>26713.972000000002</v>
      </c>
      <c r="E1173" s="19">
        <f t="shared" si="24"/>
        <v>0.91651209043130055</v>
      </c>
    </row>
    <row r="1174" spans="1:5" outlineLevel="1" x14ac:dyDescent="0.2">
      <c r="A1174" s="16" t="s">
        <v>617</v>
      </c>
      <c r="B1174" s="17" t="s">
        <v>618</v>
      </c>
      <c r="C1174" s="18">
        <v>1423</v>
      </c>
      <c r="D1174" s="18">
        <v>1422.991</v>
      </c>
      <c r="E1174" s="19">
        <f t="shared" si="24"/>
        <v>0.99999367533380179</v>
      </c>
    </row>
    <row r="1175" spans="1:5" ht="18" customHeight="1" x14ac:dyDescent="0.2">
      <c r="A1175" s="51" t="s">
        <v>619</v>
      </c>
      <c r="B1175" s="51"/>
      <c r="C1175" s="20">
        <f>C1177+C1203</f>
        <v>1903138.1060000001</v>
      </c>
      <c r="D1175" s="20">
        <f>D1177+D1203</f>
        <v>1690950.514</v>
      </c>
      <c r="E1175" s="13">
        <f t="shared" si="24"/>
        <v>0.88850646659270871</v>
      </c>
    </row>
    <row r="1176" spans="1:5" ht="18" customHeight="1" x14ac:dyDescent="0.2">
      <c r="A1176" s="10"/>
      <c r="B1176" s="11" t="s">
        <v>662</v>
      </c>
      <c r="C1176" s="34"/>
      <c r="D1176" s="34"/>
      <c r="E1176" s="15"/>
    </row>
    <row r="1177" spans="1:5" ht="18" customHeight="1" x14ac:dyDescent="0.2">
      <c r="A1177" s="10"/>
      <c r="B1177" s="11" t="s">
        <v>663</v>
      </c>
      <c r="C1177" s="34">
        <f>C1178</f>
        <v>1828379.4610000001</v>
      </c>
      <c r="D1177" s="34">
        <f>D1178</f>
        <v>1619817.6129999999</v>
      </c>
      <c r="E1177" s="15">
        <f t="shared" si="24"/>
        <v>0.88593076412817995</v>
      </c>
    </row>
    <row r="1178" spans="1:5" ht="27.75" customHeight="1" x14ac:dyDescent="0.2">
      <c r="A1178" s="10" t="s">
        <v>825</v>
      </c>
      <c r="B1178" s="11" t="s">
        <v>845</v>
      </c>
      <c r="C1178" s="34">
        <f>C1179+C1189+C1192</f>
        <v>1828379.4610000001</v>
      </c>
      <c r="D1178" s="34">
        <f>D1179+D1189+D1192</f>
        <v>1619817.6129999999</v>
      </c>
      <c r="E1178" s="15">
        <f t="shared" si="24"/>
        <v>0.88593076412817995</v>
      </c>
    </row>
    <row r="1179" spans="1:5" s="33" customFormat="1" ht="30.75" customHeight="1" collapsed="1" x14ac:dyDescent="0.2">
      <c r="A1179" s="23" t="s">
        <v>832</v>
      </c>
      <c r="B1179" s="26" t="s">
        <v>833</v>
      </c>
      <c r="C1179" s="36">
        <f>SUM(C1180:C1184)</f>
        <v>596668.59600000002</v>
      </c>
      <c r="D1179" s="36">
        <f>SUM(D1180:D1184)</f>
        <v>447078.35899999994</v>
      </c>
      <c r="E1179" s="25">
        <f t="shared" si="24"/>
        <v>0.74929091625931643</v>
      </c>
    </row>
    <row r="1180" spans="1:5" ht="25.5" hidden="1" outlineLevel="1" x14ac:dyDescent="0.2">
      <c r="A1180" s="16" t="s">
        <v>620</v>
      </c>
      <c r="B1180" s="17" t="s">
        <v>621</v>
      </c>
      <c r="C1180" s="18">
        <v>146311.867</v>
      </c>
      <c r="D1180" s="18">
        <v>126066.697</v>
      </c>
      <c r="E1180" s="25">
        <f t="shared" si="24"/>
        <v>0.86163002075559603</v>
      </c>
    </row>
    <row r="1181" spans="1:5" hidden="1" outlineLevel="1" x14ac:dyDescent="0.2">
      <c r="A1181" s="16" t="s">
        <v>543</v>
      </c>
      <c r="B1181" s="17" t="s">
        <v>544</v>
      </c>
      <c r="C1181" s="18">
        <v>5422.1360000000004</v>
      </c>
      <c r="D1181" s="18">
        <v>4863.8280000000004</v>
      </c>
      <c r="E1181" s="25">
        <f t="shared" si="24"/>
        <v>0.89703172329133762</v>
      </c>
    </row>
    <row r="1182" spans="1:5" ht="25.5" hidden="1" outlineLevel="1" x14ac:dyDescent="0.2">
      <c r="A1182" s="16" t="s">
        <v>622</v>
      </c>
      <c r="B1182" s="17" t="s">
        <v>623</v>
      </c>
      <c r="C1182" s="18">
        <v>18.059999999999999</v>
      </c>
      <c r="D1182" s="18">
        <v>18.059999999999999</v>
      </c>
      <c r="E1182" s="25">
        <f t="shared" si="24"/>
        <v>1</v>
      </c>
    </row>
    <row r="1183" spans="1:5" ht="25.5" hidden="1" outlineLevel="1" x14ac:dyDescent="0.2">
      <c r="A1183" s="16" t="s">
        <v>624</v>
      </c>
      <c r="B1183" s="17" t="s">
        <v>625</v>
      </c>
      <c r="C1183" s="18">
        <v>176732.731</v>
      </c>
      <c r="D1183" s="18">
        <v>143793.174</v>
      </c>
      <c r="E1183" s="25">
        <f t="shared" si="24"/>
        <v>0.81361937421767105</v>
      </c>
    </row>
    <row r="1184" spans="1:5" ht="25.5" hidden="1" outlineLevel="1" x14ac:dyDescent="0.2">
      <c r="A1184" s="16" t="s">
        <v>626</v>
      </c>
      <c r="B1184" s="17" t="s">
        <v>625</v>
      </c>
      <c r="C1184" s="18">
        <v>268183.80200000003</v>
      </c>
      <c r="D1184" s="18">
        <v>172336.6</v>
      </c>
      <c r="E1184" s="25">
        <f t="shared" si="24"/>
        <v>0.6426062973035187</v>
      </c>
    </row>
    <row r="1185" spans="1:5" ht="16.5" customHeight="1" outlineLevel="1" x14ac:dyDescent="0.2">
      <c r="A1185" s="43"/>
      <c r="B1185" s="26" t="s">
        <v>856</v>
      </c>
      <c r="C1185" s="34"/>
      <c r="D1185" s="34"/>
      <c r="E1185" s="19"/>
    </row>
    <row r="1186" spans="1:5" ht="30" customHeight="1" outlineLevel="1" x14ac:dyDescent="0.2">
      <c r="A1186" s="16" t="s">
        <v>620</v>
      </c>
      <c r="B1186" s="17" t="s">
        <v>621</v>
      </c>
      <c r="C1186" s="18">
        <v>131688.93</v>
      </c>
      <c r="D1186" s="18">
        <v>121404.9</v>
      </c>
      <c r="E1186" s="19">
        <f t="shared" si="24"/>
        <v>0.92190664773417175</v>
      </c>
    </row>
    <row r="1187" spans="1:5" ht="31.5" customHeight="1" outlineLevel="1" x14ac:dyDescent="0.2">
      <c r="A1187" s="16" t="s">
        <v>624</v>
      </c>
      <c r="B1187" s="17" t="s">
        <v>625</v>
      </c>
      <c r="C1187" s="18">
        <v>164702.32500000001</v>
      </c>
      <c r="D1187" s="18">
        <v>143793.174</v>
      </c>
      <c r="E1187" s="19">
        <f t="shared" si="24"/>
        <v>0.87304884129595617</v>
      </c>
    </row>
    <row r="1188" spans="1:5" ht="30.75" customHeight="1" outlineLevel="1" x14ac:dyDescent="0.2">
      <c r="A1188" s="16" t="s">
        <v>626</v>
      </c>
      <c r="B1188" s="17" t="s">
        <v>625</v>
      </c>
      <c r="C1188" s="18">
        <v>167440.02499999999</v>
      </c>
      <c r="D1188" s="18">
        <v>133549.14300000001</v>
      </c>
      <c r="E1188" s="19">
        <f t="shared" si="24"/>
        <v>0.79759390265260655</v>
      </c>
    </row>
    <row r="1189" spans="1:5" ht="33.75" customHeight="1" outlineLevel="1" x14ac:dyDescent="0.2">
      <c r="A1189" s="30" t="s">
        <v>846</v>
      </c>
      <c r="B1189" s="31" t="s">
        <v>847</v>
      </c>
      <c r="C1189" s="32">
        <f>SUM(C1190:C1191)</f>
        <v>32566.400000000001</v>
      </c>
      <c r="D1189" s="32">
        <f>SUM(D1190:D1191)</f>
        <v>32504.682999999997</v>
      </c>
      <c r="E1189" s="25">
        <f t="shared" si="24"/>
        <v>0.99810488724575008</v>
      </c>
    </row>
    <row r="1190" spans="1:5" ht="38.25" hidden="1" outlineLevel="1" x14ac:dyDescent="0.2">
      <c r="A1190" s="16" t="s">
        <v>627</v>
      </c>
      <c r="B1190" s="17" t="s">
        <v>22</v>
      </c>
      <c r="C1190" s="18">
        <v>22495.9</v>
      </c>
      <c r="D1190" s="18">
        <v>22466.887999999999</v>
      </c>
      <c r="E1190" s="19">
        <f t="shared" si="24"/>
        <v>0.99871034277357196</v>
      </c>
    </row>
    <row r="1191" spans="1:5" ht="25.5" hidden="1" outlineLevel="1" x14ac:dyDescent="0.2">
      <c r="A1191" s="16" t="s">
        <v>628</v>
      </c>
      <c r="B1191" s="17" t="s">
        <v>629</v>
      </c>
      <c r="C1191" s="18">
        <v>10070.5</v>
      </c>
      <c r="D1191" s="18">
        <v>10037.795</v>
      </c>
      <c r="E1191" s="19">
        <f t="shared" si="24"/>
        <v>0.99675239561094287</v>
      </c>
    </row>
    <row r="1192" spans="1:5" s="33" customFormat="1" ht="31.5" customHeight="1" outlineLevel="1" x14ac:dyDescent="0.2">
      <c r="A1192" s="30" t="s">
        <v>827</v>
      </c>
      <c r="B1192" s="31" t="s">
        <v>848</v>
      </c>
      <c r="C1192" s="32">
        <f>SUM(C1193:C1199)</f>
        <v>1199144.4650000001</v>
      </c>
      <c r="D1192" s="32">
        <f>SUM(D1193:D1199)</f>
        <v>1140234.571</v>
      </c>
      <c r="E1192" s="25">
        <f t="shared" si="24"/>
        <v>0.95087339705979457</v>
      </c>
    </row>
    <row r="1193" spans="1:5" ht="25.5" hidden="1" outlineLevel="1" x14ac:dyDescent="0.2">
      <c r="A1193" s="16" t="s">
        <v>630</v>
      </c>
      <c r="B1193" s="17" t="s">
        <v>631</v>
      </c>
      <c r="C1193" s="18">
        <v>588160.19900000002</v>
      </c>
      <c r="D1193" s="18">
        <v>571987.89199999999</v>
      </c>
      <c r="E1193" s="25">
        <f t="shared" si="24"/>
        <v>0.97250356785872882</v>
      </c>
    </row>
    <row r="1194" spans="1:5" ht="25.5" hidden="1" outlineLevel="1" x14ac:dyDescent="0.2">
      <c r="A1194" s="16" t="s">
        <v>632</v>
      </c>
      <c r="B1194" s="17" t="s">
        <v>633</v>
      </c>
      <c r="C1194" s="18">
        <v>415620.67700000003</v>
      </c>
      <c r="D1194" s="18">
        <v>415620.67700000003</v>
      </c>
      <c r="E1194" s="25">
        <f t="shared" si="24"/>
        <v>1</v>
      </c>
    </row>
    <row r="1195" spans="1:5" ht="38.25" hidden="1" outlineLevel="1" x14ac:dyDescent="0.2">
      <c r="A1195" s="16" t="s">
        <v>634</v>
      </c>
      <c r="B1195" s="17" t="s">
        <v>635</v>
      </c>
      <c r="C1195" s="18">
        <v>30097.185000000001</v>
      </c>
      <c r="D1195" s="18">
        <v>17329.402999999998</v>
      </c>
      <c r="E1195" s="25">
        <f t="shared" si="24"/>
        <v>0.57578152242477154</v>
      </c>
    </row>
    <row r="1196" spans="1:5" ht="25.5" hidden="1" outlineLevel="1" x14ac:dyDescent="0.2">
      <c r="A1196" s="16" t="s">
        <v>636</v>
      </c>
      <c r="B1196" s="17" t="s">
        <v>637</v>
      </c>
      <c r="C1196" s="18">
        <v>9112.6530000000002</v>
      </c>
      <c r="D1196" s="18">
        <v>4673.5770000000002</v>
      </c>
      <c r="E1196" s="25">
        <f t="shared" si="24"/>
        <v>0.51286677984995155</v>
      </c>
    </row>
    <row r="1197" spans="1:5" hidden="1" outlineLevel="1" x14ac:dyDescent="0.2">
      <c r="A1197" s="16" t="s">
        <v>638</v>
      </c>
      <c r="B1197" s="17" t="s">
        <v>639</v>
      </c>
      <c r="C1197" s="18">
        <v>101034.686</v>
      </c>
      <c r="D1197" s="18">
        <v>97490.841</v>
      </c>
      <c r="E1197" s="25">
        <f t="shared" si="24"/>
        <v>0.96492447158196737</v>
      </c>
    </row>
    <row r="1198" spans="1:5" hidden="1" outlineLevel="1" x14ac:dyDescent="0.2">
      <c r="A1198" s="16" t="s">
        <v>640</v>
      </c>
      <c r="B1198" s="17" t="s">
        <v>641</v>
      </c>
      <c r="C1198" s="18">
        <v>19919.844000000001</v>
      </c>
      <c r="D1198" s="18">
        <v>10109.626</v>
      </c>
      <c r="E1198" s="25">
        <f t="shared" si="24"/>
        <v>0.5075153198990916</v>
      </c>
    </row>
    <row r="1199" spans="1:5" ht="38.25" hidden="1" outlineLevel="1" x14ac:dyDescent="0.2">
      <c r="A1199" s="16" t="s">
        <v>642</v>
      </c>
      <c r="B1199" s="17" t="s">
        <v>643</v>
      </c>
      <c r="C1199" s="18">
        <v>35199.220999999998</v>
      </c>
      <c r="D1199" s="18">
        <v>23022.555</v>
      </c>
      <c r="E1199" s="25">
        <f t="shared" si="24"/>
        <v>0.6540643328441843</v>
      </c>
    </row>
    <row r="1200" spans="1:5" ht="17.25" customHeight="1" outlineLevel="1" x14ac:dyDescent="0.2">
      <c r="A1200" s="43"/>
      <c r="B1200" s="26" t="s">
        <v>856</v>
      </c>
      <c r="C1200" s="34"/>
      <c r="D1200" s="34"/>
      <c r="E1200" s="25"/>
    </row>
    <row r="1201" spans="1:5" ht="31.5" customHeight="1" outlineLevel="1" x14ac:dyDescent="0.2">
      <c r="A1201" s="16" t="s">
        <v>630</v>
      </c>
      <c r="B1201" s="17" t="s">
        <v>631</v>
      </c>
      <c r="C1201" s="18">
        <v>551910.83799999999</v>
      </c>
      <c r="D1201" s="18">
        <v>536782.11</v>
      </c>
      <c r="E1201" s="19">
        <f t="shared" si="24"/>
        <v>0.97258845639845903</v>
      </c>
    </row>
    <row r="1202" spans="1:5" ht="39" customHeight="1" outlineLevel="1" x14ac:dyDescent="0.2">
      <c r="A1202" s="16" t="s">
        <v>632</v>
      </c>
      <c r="B1202" s="17" t="s">
        <v>633</v>
      </c>
      <c r="C1202" s="18">
        <v>415620.67700000003</v>
      </c>
      <c r="D1202" s="18">
        <v>415620.67700000003</v>
      </c>
      <c r="E1202" s="19">
        <f t="shared" si="24"/>
        <v>1</v>
      </c>
    </row>
    <row r="1203" spans="1:5" s="29" customFormat="1" ht="16.5" customHeight="1" outlineLevel="1" x14ac:dyDescent="0.2">
      <c r="A1203" s="12"/>
      <c r="B1203" s="27" t="s">
        <v>677</v>
      </c>
      <c r="C1203" s="28">
        <f>SUM(C1204:C1210)</f>
        <v>74758.645000000004</v>
      </c>
      <c r="D1203" s="28">
        <f>SUM(D1204:D1210)</f>
        <v>71132.900999999998</v>
      </c>
      <c r="E1203" s="15">
        <f t="shared" si="24"/>
        <v>0.9515006725977978</v>
      </c>
    </row>
    <row r="1204" spans="1:5" ht="76.5" outlineLevel="1" x14ac:dyDescent="0.2">
      <c r="A1204" s="16" t="s">
        <v>644</v>
      </c>
      <c r="B1204" s="21" t="s">
        <v>645</v>
      </c>
      <c r="C1204" s="18">
        <v>12965.832</v>
      </c>
      <c r="D1204" s="18">
        <v>12965.12</v>
      </c>
      <c r="E1204" s="19">
        <f t="shared" si="24"/>
        <v>0.99994508643949731</v>
      </c>
    </row>
    <row r="1205" spans="1:5" ht="51" outlineLevel="1" x14ac:dyDescent="0.2">
      <c r="A1205" s="16" t="s">
        <v>646</v>
      </c>
      <c r="B1205" s="17" t="s">
        <v>647</v>
      </c>
      <c r="C1205" s="18">
        <v>30700.673999999999</v>
      </c>
      <c r="D1205" s="18">
        <v>27113.813999999998</v>
      </c>
      <c r="E1205" s="19">
        <f t="shared" si="24"/>
        <v>0.88316673438504967</v>
      </c>
    </row>
    <row r="1206" spans="1:5" ht="38.25" outlineLevel="1" x14ac:dyDescent="0.2">
      <c r="A1206" s="16" t="s">
        <v>648</v>
      </c>
      <c r="B1206" s="17" t="s">
        <v>649</v>
      </c>
      <c r="C1206" s="18">
        <v>4905.3580000000002</v>
      </c>
      <c r="D1206" s="18">
        <v>4905.357</v>
      </c>
      <c r="E1206" s="19">
        <f t="shared" si="24"/>
        <v>0.99999979614128054</v>
      </c>
    </row>
    <row r="1207" spans="1:5" ht="51" outlineLevel="1" x14ac:dyDescent="0.2">
      <c r="A1207" s="16" t="s">
        <v>650</v>
      </c>
      <c r="B1207" s="17" t="s">
        <v>651</v>
      </c>
      <c r="C1207" s="18">
        <v>17.3</v>
      </c>
      <c r="D1207" s="18">
        <v>17.3</v>
      </c>
      <c r="E1207" s="19">
        <f t="shared" si="24"/>
        <v>1</v>
      </c>
    </row>
    <row r="1208" spans="1:5" ht="38.25" outlineLevel="1" x14ac:dyDescent="0.2">
      <c r="A1208" s="16" t="s">
        <v>33</v>
      </c>
      <c r="B1208" s="17" t="s">
        <v>34</v>
      </c>
      <c r="C1208" s="18">
        <v>22017.9</v>
      </c>
      <c r="D1208" s="18">
        <v>21979.760999999999</v>
      </c>
      <c r="E1208" s="19">
        <f t="shared" si="24"/>
        <v>0.9982678184568009</v>
      </c>
    </row>
    <row r="1209" spans="1:5" ht="25.5" outlineLevel="1" x14ac:dyDescent="0.2">
      <c r="A1209" s="16" t="s">
        <v>35</v>
      </c>
      <c r="B1209" s="17" t="s">
        <v>36</v>
      </c>
      <c r="C1209" s="18">
        <v>4014.9</v>
      </c>
      <c r="D1209" s="18">
        <v>4014.8679999999999</v>
      </c>
      <c r="E1209" s="19">
        <f t="shared" si="24"/>
        <v>0.99999202968940692</v>
      </c>
    </row>
    <row r="1210" spans="1:5" ht="25.5" outlineLevel="1" x14ac:dyDescent="0.2">
      <c r="A1210" s="16" t="s">
        <v>37</v>
      </c>
      <c r="B1210" s="17" t="s">
        <v>38</v>
      </c>
      <c r="C1210" s="18">
        <v>136.68100000000001</v>
      </c>
      <c r="D1210" s="18">
        <v>136.68100000000001</v>
      </c>
      <c r="E1210" s="19">
        <f t="shared" si="24"/>
        <v>1</v>
      </c>
    </row>
    <row r="1211" spans="1:5" x14ac:dyDescent="0.2">
      <c r="A1211" s="51" t="s">
        <v>652</v>
      </c>
      <c r="B1211" s="51"/>
      <c r="C1211" s="20">
        <f>C1213+C1220</f>
        <v>88550.296000000002</v>
      </c>
      <c r="D1211" s="20">
        <f>D1213+D1220</f>
        <v>87751.171000000002</v>
      </c>
      <c r="E1211" s="13">
        <f t="shared" si="24"/>
        <v>0.99097546777257528</v>
      </c>
    </row>
    <row r="1212" spans="1:5" x14ac:dyDescent="0.2">
      <c r="A1212" s="10"/>
      <c r="B1212" s="11" t="s">
        <v>662</v>
      </c>
      <c r="C1212" s="34"/>
      <c r="D1212" s="34"/>
      <c r="E1212" s="15"/>
    </row>
    <row r="1213" spans="1:5" x14ac:dyDescent="0.2">
      <c r="A1213" s="10"/>
      <c r="B1213" s="11" t="s">
        <v>663</v>
      </c>
      <c r="C1213" s="34">
        <f>C1214</f>
        <v>14282.314</v>
      </c>
      <c r="D1213" s="34">
        <f>D1214</f>
        <v>14136.875</v>
      </c>
      <c r="E1213" s="15">
        <f t="shared" si="24"/>
        <v>0.98981684620573385</v>
      </c>
    </row>
    <row r="1214" spans="1:5" ht="28.5" customHeight="1" x14ac:dyDescent="0.2">
      <c r="A1214" s="10" t="s">
        <v>849</v>
      </c>
      <c r="B1214" s="11" t="s">
        <v>850</v>
      </c>
      <c r="C1214" s="34">
        <f>C1215+C1217</f>
        <v>14282.314</v>
      </c>
      <c r="D1214" s="34">
        <f>D1215+D1217</f>
        <v>14136.875</v>
      </c>
      <c r="E1214" s="15">
        <f t="shared" si="24"/>
        <v>0.98981684620573385</v>
      </c>
    </row>
    <row r="1215" spans="1:5" s="33" customFormat="1" ht="23.25" customHeight="1" collapsed="1" x14ac:dyDescent="0.2">
      <c r="A1215" s="23" t="s">
        <v>851</v>
      </c>
      <c r="B1215" s="26" t="s">
        <v>852</v>
      </c>
      <c r="C1215" s="36">
        <f>C1216</f>
        <v>8.5</v>
      </c>
      <c r="D1215" s="36">
        <f>D1216</f>
        <v>6.3319999999999999</v>
      </c>
      <c r="E1215" s="25">
        <f t="shared" si="24"/>
        <v>0.74494117647058822</v>
      </c>
    </row>
    <row r="1216" spans="1:5" ht="25.5" hidden="1" outlineLevel="1" x14ac:dyDescent="0.2">
      <c r="A1216" s="16" t="s">
        <v>653</v>
      </c>
      <c r="B1216" s="17" t="s">
        <v>654</v>
      </c>
      <c r="C1216" s="18">
        <v>8.5</v>
      </c>
      <c r="D1216" s="18">
        <v>6.3319999999999999</v>
      </c>
      <c r="E1216" s="19">
        <f t="shared" si="24"/>
        <v>0.74494117647058822</v>
      </c>
    </row>
    <row r="1217" spans="1:5" s="33" customFormat="1" ht="22.5" customHeight="1" outlineLevel="1" x14ac:dyDescent="0.2">
      <c r="A1217" s="30" t="s">
        <v>853</v>
      </c>
      <c r="B1217" s="31" t="s">
        <v>854</v>
      </c>
      <c r="C1217" s="32">
        <f>SUM(C1218:C1219)</f>
        <v>14273.814</v>
      </c>
      <c r="D1217" s="32">
        <f>SUM(D1218:D1219)</f>
        <v>14130.543</v>
      </c>
      <c r="E1217" s="25">
        <f t="shared" si="24"/>
        <v>0.98996266870228233</v>
      </c>
    </row>
    <row r="1218" spans="1:5" hidden="1" outlineLevel="1" x14ac:dyDescent="0.2">
      <c r="A1218" s="16" t="s">
        <v>655</v>
      </c>
      <c r="B1218" s="17" t="s">
        <v>656</v>
      </c>
      <c r="C1218" s="18">
        <v>13987.405000000001</v>
      </c>
      <c r="D1218" s="18">
        <v>13987.4</v>
      </c>
      <c r="E1218" s="19">
        <f t="shared" si="24"/>
        <v>0.9999996425355524</v>
      </c>
    </row>
    <row r="1219" spans="1:5" ht="25.5" hidden="1" outlineLevel="1" x14ac:dyDescent="0.2">
      <c r="A1219" s="16" t="s">
        <v>657</v>
      </c>
      <c r="B1219" s="17" t="s">
        <v>658</v>
      </c>
      <c r="C1219" s="18">
        <v>286.40899999999999</v>
      </c>
      <c r="D1219" s="18">
        <v>143.143</v>
      </c>
      <c r="E1219" s="19">
        <f t="shared" si="24"/>
        <v>0.49978527211086243</v>
      </c>
    </row>
    <row r="1220" spans="1:5" s="29" customFormat="1" outlineLevel="1" x14ac:dyDescent="0.2">
      <c r="A1220" s="12"/>
      <c r="B1220" s="27" t="s">
        <v>677</v>
      </c>
      <c r="C1220" s="28">
        <f>SUM(C1221:C1223)</f>
        <v>74267.982000000004</v>
      </c>
      <c r="D1220" s="28">
        <f>SUM(D1221:D1223)</f>
        <v>73614.296000000002</v>
      </c>
      <c r="E1220" s="15">
        <f t="shared" si="24"/>
        <v>0.99119827976475783</v>
      </c>
    </row>
    <row r="1221" spans="1:5" ht="38.25" outlineLevel="1" x14ac:dyDescent="0.2">
      <c r="A1221" s="16" t="s">
        <v>33</v>
      </c>
      <c r="B1221" s="17" t="s">
        <v>34</v>
      </c>
      <c r="C1221" s="18">
        <v>58917.724000000002</v>
      </c>
      <c r="D1221" s="18">
        <v>58730.362000000001</v>
      </c>
      <c r="E1221" s="19">
        <f t="shared" si="24"/>
        <v>0.9968199382583075</v>
      </c>
    </row>
    <row r="1222" spans="1:5" ht="25.5" outlineLevel="1" x14ac:dyDescent="0.2">
      <c r="A1222" s="16" t="s">
        <v>35</v>
      </c>
      <c r="B1222" s="17" t="s">
        <v>36</v>
      </c>
      <c r="C1222" s="18">
        <v>6007.076</v>
      </c>
      <c r="D1222" s="18">
        <v>5928.7510000000002</v>
      </c>
      <c r="E1222" s="19">
        <f t="shared" si="24"/>
        <v>0.98696121041252016</v>
      </c>
    </row>
    <row r="1223" spans="1:5" ht="25.5" outlineLevel="1" x14ac:dyDescent="0.2">
      <c r="A1223" s="16" t="s">
        <v>37</v>
      </c>
      <c r="B1223" s="17" t="s">
        <v>38</v>
      </c>
      <c r="C1223" s="18">
        <v>9343.1820000000007</v>
      </c>
      <c r="D1223" s="18">
        <v>8955.1830000000009</v>
      </c>
      <c r="E1223" s="19">
        <f t="shared" si="24"/>
        <v>0.95847249898375098</v>
      </c>
    </row>
    <row r="1224" spans="1:5" x14ac:dyDescent="0.2">
      <c r="A1224" s="45" t="s">
        <v>659</v>
      </c>
      <c r="B1224" s="46"/>
      <c r="C1224" s="22">
        <f>C15+C47+C59+C77+C82+C100+C127+C179+C277+C345+C409+C477+C544+C607+C672+C741+C802+C877+C883+C937+C974+C989+C1022+C1047+C1060+C1112+C1146+C1155+C1162+C1175+C1211</f>
        <v>25201090.945000008</v>
      </c>
      <c r="D1224" s="22">
        <f>D15+D47+D59+D77+D82+D100+D127+D179+D277+D345+D409+D477+D544+D607+D672+D741+D802+D877+D883+D937+D974+D989+D1022+D1047+D1060+D1112+D1146+D1155+D1162+D1175+D1211</f>
        <v>24049192.505999997</v>
      </c>
      <c r="E1224" s="13">
        <f t="shared" si="24"/>
        <v>0.95429172326253786</v>
      </c>
    </row>
    <row r="1225" spans="1:5" x14ac:dyDescent="0.2">
      <c r="A1225" s="47" t="s">
        <v>662</v>
      </c>
      <c r="B1225" s="48"/>
      <c r="C1225" s="22"/>
      <c r="D1225" s="22"/>
      <c r="E1225" s="13"/>
    </row>
    <row r="1226" spans="1:5" x14ac:dyDescent="0.2">
      <c r="A1226" s="47" t="s">
        <v>663</v>
      </c>
      <c r="B1226" s="48"/>
      <c r="C1226" s="22">
        <f>C17+C49+C61+C79+C84+C102+C129+C181+C279+C347+C411+C479+C546+C609+C674+C743+C804+C879+C885+C939+C976+C991+C1024+C1049+C1062+C1114+C1148+C1157+C1164+C1177+C1213</f>
        <v>22805459.384</v>
      </c>
      <c r="D1226" s="22">
        <f>D17+D49+D61+D79+D84+D102+D129+D181+D279+D347+D411+D479+D546+D609+D674+D743+D804+D879+D885+D939+D976+D991+D1024+D1049+D1062+D1114+D1148+D1157+D1164+D1177+D1213</f>
        <v>21702051.097999997</v>
      </c>
      <c r="E1226" s="13">
        <f t="shared" ref="E1226:E1228" si="25">D1226/C1226</f>
        <v>0.95161648500822837</v>
      </c>
    </row>
    <row r="1227" spans="1:5" x14ac:dyDescent="0.2">
      <c r="A1227" s="47" t="s">
        <v>677</v>
      </c>
      <c r="B1227" s="48"/>
      <c r="C1227" s="22">
        <f>C38+C52+C73+C80+C97+C111+C175+C271+C339+C402+C470+C537+C601+C666+C735+C796+C869+C880+C934+C965+C985+C1016+C1041+C1056+C1095+C1142+C1149+C1158+C1165+C1203+C1220</f>
        <v>2395631.5610000002</v>
      </c>
      <c r="D1227" s="22">
        <f>D38+D52+D73+D80+D97+D111+D175+D271+D339+D402+D470+D537+D601+D666+D735+D796+D869+D880+D934+D965+D985+D1016+D1041+D1056+D1095+D1142+D1149+D1158+D1165+D1203+D1220</f>
        <v>2347141.4079999998</v>
      </c>
      <c r="E1227" s="13">
        <f t="shared" si="25"/>
        <v>0.97975892712827706</v>
      </c>
    </row>
    <row r="1228" spans="1:5" x14ac:dyDescent="0.2">
      <c r="A1228" s="49" t="s">
        <v>855</v>
      </c>
      <c r="B1228" s="50"/>
      <c r="C1228" s="22">
        <f>C26+C27+C28+C29+C30+C44+C45+C46+C125+C126+C198+C226+C227+C228+C229+C230+C231+C232+C233+C817+C818+C822+C848+C849+C850+C851+C852+C853+C904+C905+C906+C907+C908+C920+C921+C922+C932+C933+C947+C948+C949+C973+C1127+C1128+C1129+C1186+C1187+C1188+C1201+C1202</f>
        <v>3419439.5060000005</v>
      </c>
      <c r="D1228" s="22">
        <f>D26+D27+D28+D29+D30+D44+D45+D46+D125+D126+D198+D226+D227+D228+D229+D230+D231+D232+D233+D817+D818+D822+D848+D849+D850+D851+D852+D853+D904+D905+D906+D907+D908+D920+D921+D922+D932+D933+D947+D948+D949+D973+D1127+D1128+D1129+D1186+D1187+D1188+D1201+D1202</f>
        <v>2987702.673</v>
      </c>
      <c r="E1228" s="13">
        <f t="shared" si="25"/>
        <v>0.87374046762855628</v>
      </c>
    </row>
    <row r="1229" spans="1:5" ht="42.75" customHeight="1" x14ac:dyDescent="0.2"/>
    <row r="1230" spans="1:5" ht="42.75" customHeight="1" x14ac:dyDescent="0.2"/>
  </sheetData>
  <mergeCells count="43">
    <mergeCell ref="A12:D12"/>
    <mergeCell ref="A3:C3"/>
    <mergeCell ref="A8:E8"/>
    <mergeCell ref="A9:D9"/>
    <mergeCell ref="A10:D10"/>
    <mergeCell ref="A11:D11"/>
    <mergeCell ref="A741:B741"/>
    <mergeCell ref="A15:B15"/>
    <mergeCell ref="A47:B47"/>
    <mergeCell ref="A59:B59"/>
    <mergeCell ref="A77:B77"/>
    <mergeCell ref="A82:B82"/>
    <mergeCell ref="A409:B409"/>
    <mergeCell ref="A477:B477"/>
    <mergeCell ref="A544:B544"/>
    <mergeCell ref="A607:B607"/>
    <mergeCell ref="A672:B672"/>
    <mergeCell ref="A100:B100"/>
    <mergeCell ref="A127:B127"/>
    <mergeCell ref="A179:B179"/>
    <mergeCell ref="A277:B277"/>
    <mergeCell ref="A345:B345"/>
    <mergeCell ref="A1175:B1175"/>
    <mergeCell ref="A1211:B1211"/>
    <mergeCell ref="A1:E1"/>
    <mergeCell ref="A1047:B1047"/>
    <mergeCell ref="A1060:B1060"/>
    <mergeCell ref="A1112:B1112"/>
    <mergeCell ref="A1146:B1146"/>
    <mergeCell ref="A1155:B1155"/>
    <mergeCell ref="A1162:B1162"/>
    <mergeCell ref="A877:B877"/>
    <mergeCell ref="A883:B883"/>
    <mergeCell ref="A937:B937"/>
    <mergeCell ref="A974:B974"/>
    <mergeCell ref="A989:B989"/>
    <mergeCell ref="A1022:B1022"/>
    <mergeCell ref="A802:B802"/>
    <mergeCell ref="A1224:B1224"/>
    <mergeCell ref="A1225:B1225"/>
    <mergeCell ref="A1226:B1226"/>
    <mergeCell ref="A1227:B1227"/>
    <mergeCell ref="A1228:B1228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2015-01-29T05:05:46Z</cp:lastPrinted>
  <dcterms:created xsi:type="dcterms:W3CDTF">2002-03-11T10:22:12Z</dcterms:created>
  <dcterms:modified xsi:type="dcterms:W3CDTF">2015-02-02T15:24:51Z</dcterms:modified>
</cp:coreProperties>
</file>