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135"/>
  </bookViews>
  <sheets>
    <sheet name="2014 год" sheetId="2" r:id="rId1"/>
  </sheets>
  <definedNames>
    <definedName name="_xlnm._FilterDatabase" localSheetId="0" hidden="1">'2014 год'!$A$17:$L$98</definedName>
    <definedName name="_xlnm.Print_Titles" localSheetId="0">'2014 год'!$16:$17</definedName>
    <definedName name="_xlnm.Print_Area" localSheetId="0">'2014 год'!$A$1:$J$98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2" l="1"/>
  <c r="I56" i="2" l="1"/>
  <c r="I97" i="2" l="1"/>
  <c r="I88" i="2"/>
  <c r="J88" i="2" s="1"/>
  <c r="I89" i="2"/>
  <c r="J84" i="2"/>
  <c r="I83" i="2"/>
  <c r="J83" i="2" s="1"/>
  <c r="J40" i="2"/>
  <c r="I39" i="2"/>
  <c r="J39" i="2" s="1"/>
  <c r="I38" i="2"/>
  <c r="J38" i="2" s="1"/>
  <c r="G18" i="2"/>
  <c r="J20" i="2"/>
  <c r="I21" i="2"/>
  <c r="J21" i="2" s="1"/>
  <c r="J55" i="2"/>
  <c r="J56" i="2"/>
  <c r="J54" i="2"/>
  <c r="I52" i="2"/>
  <c r="J52" i="2" s="1"/>
  <c r="I98" i="2" l="1"/>
  <c r="I36" i="2"/>
  <c r="D94" i="2"/>
  <c r="I94" i="2"/>
  <c r="I18" i="2"/>
  <c r="J31" i="2"/>
  <c r="J30" i="2" l="1"/>
  <c r="H89" i="2" l="1"/>
  <c r="J25" i="2"/>
  <c r="I57" i="2"/>
  <c r="J63" i="2"/>
  <c r="J62" i="2"/>
  <c r="J89" i="2" l="1"/>
  <c r="I92" i="2"/>
  <c r="J51" i="2"/>
  <c r="I91" i="2" l="1"/>
  <c r="I66" i="2"/>
  <c r="I87" i="2" s="1"/>
  <c r="I32" i="2"/>
  <c r="J35" i="2" l="1"/>
  <c r="I96" i="2"/>
  <c r="I95" i="2"/>
  <c r="I80" i="2"/>
  <c r="I76" i="2"/>
  <c r="I70" i="2"/>
  <c r="I64" i="2" l="1"/>
  <c r="I85" i="2" s="1"/>
  <c r="I93" i="2"/>
  <c r="G98" i="2"/>
  <c r="E98" i="2"/>
  <c r="D98" i="2"/>
  <c r="G36" i="2"/>
  <c r="H50" i="2"/>
  <c r="J50" i="2" s="1"/>
  <c r="F98" i="2" l="1"/>
  <c r="H98" i="2" s="1"/>
  <c r="J98" i="2" s="1"/>
  <c r="G97" i="2"/>
  <c r="G96" i="2"/>
  <c r="G95" i="2"/>
  <c r="G94" i="2"/>
  <c r="G92" i="2"/>
  <c r="E97" i="2"/>
  <c r="E96" i="2"/>
  <c r="E95" i="2"/>
  <c r="E94" i="2"/>
  <c r="E92" i="2"/>
  <c r="E91" i="2"/>
  <c r="D97" i="2"/>
  <c r="D96" i="2"/>
  <c r="D95" i="2"/>
  <c r="D92" i="2"/>
  <c r="D91" i="2"/>
  <c r="F33" i="2"/>
  <c r="F34" i="2"/>
  <c r="E32" i="2"/>
  <c r="D32" i="2"/>
  <c r="F41" i="2"/>
  <c r="H41" i="2" s="1"/>
  <c r="J41" i="2" s="1"/>
  <c r="F42" i="2"/>
  <c r="H42" i="2" s="1"/>
  <c r="J42" i="2" s="1"/>
  <c r="F43" i="2"/>
  <c r="H43" i="2" s="1"/>
  <c r="J43" i="2" s="1"/>
  <c r="F44" i="2"/>
  <c r="H44" i="2" s="1"/>
  <c r="J44" i="2" s="1"/>
  <c r="F45" i="2"/>
  <c r="H45" i="2" s="1"/>
  <c r="J45" i="2" s="1"/>
  <c r="F46" i="2"/>
  <c r="H46" i="2" s="1"/>
  <c r="J46" i="2" s="1"/>
  <c r="F47" i="2"/>
  <c r="H47" i="2" s="1"/>
  <c r="J47" i="2" s="1"/>
  <c r="F48" i="2"/>
  <c r="H48" i="2" s="1"/>
  <c r="J48" i="2" s="1"/>
  <c r="F49" i="2"/>
  <c r="H49" i="2" s="1"/>
  <c r="J49" i="2" s="1"/>
  <c r="E36" i="2"/>
  <c r="D57" i="2"/>
  <c r="G57" i="2"/>
  <c r="E57" i="2"/>
  <c r="G66" i="2"/>
  <c r="F75" i="2"/>
  <c r="H75" i="2" s="1"/>
  <c r="J75" i="2" s="1"/>
  <c r="F74" i="2"/>
  <c r="H74" i="2" s="1"/>
  <c r="J74" i="2" s="1"/>
  <c r="F69" i="2"/>
  <c r="H69" i="2" s="1"/>
  <c r="J69" i="2" s="1"/>
  <c r="F67" i="2"/>
  <c r="H67" i="2" s="1"/>
  <c r="J67" i="2" s="1"/>
  <c r="F68" i="2"/>
  <c r="H68" i="2" s="1"/>
  <c r="J68" i="2" s="1"/>
  <c r="E66" i="2"/>
  <c r="D66" i="2"/>
  <c r="D87" i="2" s="1"/>
  <c r="G80" i="2"/>
  <c r="F82" i="2"/>
  <c r="H82" i="2" s="1"/>
  <c r="J82" i="2" s="1"/>
  <c r="F81" i="2"/>
  <c r="H81" i="2" s="1"/>
  <c r="J81" i="2" s="1"/>
  <c r="E80" i="2"/>
  <c r="D80" i="2"/>
  <c r="F22" i="2"/>
  <c r="H22" i="2" s="1"/>
  <c r="F26" i="2"/>
  <c r="H26" i="2" s="1"/>
  <c r="J26" i="2" s="1"/>
  <c r="F27" i="2"/>
  <c r="H27" i="2" s="1"/>
  <c r="J27" i="2" s="1"/>
  <c r="F28" i="2"/>
  <c r="H28" i="2" s="1"/>
  <c r="J28" i="2" s="1"/>
  <c r="F29" i="2"/>
  <c r="H29" i="2" s="1"/>
  <c r="J29" i="2" s="1"/>
  <c r="E18" i="2"/>
  <c r="D18" i="2"/>
  <c r="G34" i="2"/>
  <c r="J22" i="2" l="1"/>
  <c r="H24" i="2"/>
  <c r="J24" i="2" s="1"/>
  <c r="F32" i="2"/>
  <c r="F96" i="2"/>
  <c r="H96" i="2" s="1"/>
  <c r="J96" i="2" s="1"/>
  <c r="H34" i="2"/>
  <c r="J34" i="2" s="1"/>
  <c r="G32" i="2"/>
  <c r="F95" i="2"/>
  <c r="H95" i="2" s="1"/>
  <c r="J95" i="2" s="1"/>
  <c r="F92" i="2"/>
  <c r="H92" i="2" s="1"/>
  <c r="J92" i="2" s="1"/>
  <c r="F97" i="2"/>
  <c r="H97" i="2" s="1"/>
  <c r="J97" i="2" s="1"/>
  <c r="G91" i="2"/>
  <c r="F94" i="2"/>
  <c r="H94" i="2" s="1"/>
  <c r="J94" i="2" s="1"/>
  <c r="F61" i="2"/>
  <c r="H61" i="2" s="1"/>
  <c r="J61" i="2" s="1"/>
  <c r="F18" i="2"/>
  <c r="H18" i="2" s="1"/>
  <c r="G76" i="2"/>
  <c r="G70" i="2"/>
  <c r="G87" i="2"/>
  <c r="H32" i="2" l="1"/>
  <c r="J32" i="2" s="1"/>
  <c r="G64" i="2"/>
  <c r="G85" i="2" s="1"/>
  <c r="G93" i="2"/>
  <c r="F60" i="2"/>
  <c r="H60" i="2" s="1"/>
  <c r="J60" i="2" s="1"/>
  <c r="H33" i="2"/>
  <c r="J33" i="2" s="1"/>
  <c r="F79" i="2"/>
  <c r="H79" i="2" s="1"/>
  <c r="J79" i="2" s="1"/>
  <c r="F78" i="2"/>
  <c r="H78" i="2" s="1"/>
  <c r="J78" i="2" s="1"/>
  <c r="F73" i="2"/>
  <c r="F72" i="2"/>
  <c r="H72" i="2" s="1"/>
  <c r="J72" i="2" s="1"/>
  <c r="E76" i="2"/>
  <c r="E70" i="2"/>
  <c r="E87" i="2"/>
  <c r="H73" i="2" l="1"/>
  <c r="J73" i="2" s="1"/>
  <c r="E93" i="2"/>
  <c r="E64" i="2"/>
  <c r="E85" i="2" s="1"/>
  <c r="F59" i="2"/>
  <c r="H59" i="2" s="1"/>
  <c r="J59" i="2" s="1"/>
  <c r="F91" i="2"/>
  <c r="H91" i="2" s="1"/>
  <c r="J91" i="2" s="1"/>
  <c r="D36" i="2" l="1"/>
  <c r="F58" i="2"/>
  <c r="H58" i="2" s="1"/>
  <c r="J58" i="2" s="1"/>
  <c r="D76" i="2" l="1"/>
  <c r="F76" i="2" s="1"/>
  <c r="H76" i="2" s="1"/>
  <c r="J76" i="2" s="1"/>
  <c r="D70" i="2"/>
  <c r="D93" i="2" l="1"/>
  <c r="F93" i="2" s="1"/>
  <c r="H93" i="2" s="1"/>
  <c r="J93" i="2" s="1"/>
  <c r="D64" i="2"/>
  <c r="D85" i="2" s="1"/>
  <c r="F85" i="2" s="1"/>
  <c r="H85" i="2" s="1"/>
  <c r="J85" i="2" s="1"/>
  <c r="F70" i="2"/>
  <c r="H70" i="2" s="1"/>
  <c r="J70" i="2" s="1"/>
  <c r="F87" i="2"/>
  <c r="H87" i="2" s="1"/>
  <c r="J87" i="2" s="1"/>
  <c r="F66" i="2"/>
  <c r="H66" i="2" s="1"/>
  <c r="J66" i="2" s="1"/>
  <c r="F80" i="2" l="1"/>
  <c r="H80" i="2" s="1"/>
  <c r="J80" i="2" s="1"/>
  <c r="F36" i="2"/>
  <c r="H36" i="2" s="1"/>
  <c r="J36" i="2" s="1"/>
  <c r="J18" i="2"/>
  <c r="F64" i="2"/>
  <c r="H64" i="2" s="1"/>
  <c r="J64" i="2" s="1"/>
  <c r="F57" i="2"/>
  <c r="H57" i="2" s="1"/>
  <c r="J57" i="2" s="1"/>
</calcChain>
</file>

<file path=xl/sharedStrings.xml><?xml version="1.0" encoding="utf-8"?>
<sst xmlns="http://schemas.openxmlformats.org/spreadsheetml/2006/main" count="219" uniqueCount="153">
  <si>
    <t>№ п/п</t>
  </si>
  <si>
    <t>Объект инвестиции</t>
  </si>
  <si>
    <t>2014 год</t>
  </si>
  <si>
    <t>Образование</t>
  </si>
  <si>
    <t>в том числе:</t>
  </si>
  <si>
    <t>местный бюджет</t>
  </si>
  <si>
    <t>1.</t>
  </si>
  <si>
    <t xml:space="preserve">Департамент образования </t>
  </si>
  <si>
    <t>2.</t>
  </si>
  <si>
    <t xml:space="preserve">3. </t>
  </si>
  <si>
    <t>Жилищно-коммунальное хозяйство</t>
  </si>
  <si>
    <t>5.</t>
  </si>
  <si>
    <t>Департамент жилищно-коммунального хозяйства</t>
  </si>
  <si>
    <t>6.</t>
  </si>
  <si>
    <t>Внешнее благоустройство</t>
  </si>
  <si>
    <t>Управление внешнего благоустройства</t>
  </si>
  <si>
    <t>Дорожное хозяйство</t>
  </si>
  <si>
    <t>Реконструкция ул. Героев Хасана от ПНИТИ до ул. Хлебозаводской</t>
  </si>
  <si>
    <t>Департамент дорог и транспорта</t>
  </si>
  <si>
    <t>Физическая культура и спорт</t>
  </si>
  <si>
    <t xml:space="preserve">Комитет по физической культуре и спорту </t>
  </si>
  <si>
    <t>Всего:</t>
  </si>
  <si>
    <t>в том числе</t>
  </si>
  <si>
    <t>Департамент образования</t>
  </si>
  <si>
    <t>01 1 4101</t>
  </si>
  <si>
    <t>Строительство спортивного зала в МАОУ "СОШ № 12"</t>
  </si>
  <si>
    <t>01 2 4100</t>
  </si>
  <si>
    <t>01 2 4201</t>
  </si>
  <si>
    <t>Строительство, реконструкция и проектирование сетей наружного освещения</t>
  </si>
  <si>
    <t>10 2 4104</t>
  </si>
  <si>
    <t>10 2 4203</t>
  </si>
  <si>
    <t>Строительство улицы Советской Армии от ул. Мира до проспекта Декабристов</t>
  </si>
  <si>
    <t>10 2 4204</t>
  </si>
  <si>
    <t>Реконструкция площади Восстания, 1-й этап</t>
  </si>
  <si>
    <t>10 2 4205</t>
  </si>
  <si>
    <t>Реконструкция центральной площадки города Перми - эспланада, 64-й квартал, участок 1 (от здания Пермского академического Театра-Театра ул. Борчанинова)</t>
  </si>
  <si>
    <t>11 1 4105</t>
  </si>
  <si>
    <t>12 1 2161</t>
  </si>
  <si>
    <t>Строительство источников противопожарного водоснабжения</t>
  </si>
  <si>
    <t>14 2 4102</t>
  </si>
  <si>
    <t>Управление жилищных отношений</t>
  </si>
  <si>
    <t>Реконструкция системы очистки сточных вод в микрорайоне Крым Кировского района города Перми</t>
  </si>
  <si>
    <t>17 1 4109</t>
  </si>
  <si>
    <t>17 1 4108</t>
  </si>
  <si>
    <t>17 1 4110</t>
  </si>
  <si>
    <t>17 1 4113</t>
  </si>
  <si>
    <t>Строительство сетей водоснабжения и водоотведения микрорайона "Заозерье" для земельных участков многодетных семей</t>
  </si>
  <si>
    <t>17 1 4114</t>
  </si>
  <si>
    <t>Строительство резервуара для воды емкостью 5000 кубических метров на территории насосной станции "Заречная" города Перми</t>
  </si>
  <si>
    <t>17 1 4115</t>
  </si>
  <si>
    <t>Строительство канализационной сети в микрорайоне Кислотные дачи Орджоникидзевского района города Перми</t>
  </si>
  <si>
    <t>17 1 4120</t>
  </si>
  <si>
    <t>91 6 2183</t>
  </si>
  <si>
    <t>05 1 4200</t>
  </si>
  <si>
    <t>4.</t>
  </si>
  <si>
    <t>10 2 4112</t>
  </si>
  <si>
    <t>10 2 4207</t>
  </si>
  <si>
    <t>Проектно-изыскательские работы по строительству автомобильной дороги "Переход ул. Строителей-площадь Гайдара"</t>
  </si>
  <si>
    <t>11 2 4106</t>
  </si>
  <si>
    <t>Строительство кладбища Восточное с крематорием</t>
  </si>
  <si>
    <t>11 2 4107</t>
  </si>
  <si>
    <t>Реконструкция кладбища Банная гора (новое)</t>
  </si>
  <si>
    <t>Исполнитель</t>
  </si>
  <si>
    <t>Строительство светофорного объекта с обустройством пешеходного перехода на ул. Ветлужской</t>
  </si>
  <si>
    <t>Строительство и реконструкция светофорных объектов</t>
  </si>
  <si>
    <t>к решению</t>
  </si>
  <si>
    <t>Пермской городской Думы</t>
  </si>
  <si>
    <t>ПРИЛОЖЕНИЕ № 13</t>
  </si>
  <si>
    <t>Бюджетные инвестиции в объекты капитального строительства муниципальной собственности города Перми на 2014 год</t>
  </si>
  <si>
    <t>Строительство нового корпуса МБОУ "Гимназия № 11 им. С.П.Дягилева</t>
  </si>
  <si>
    <t>Проектно-изыскательские работы по созданию транспортной инфраструктуры на земельных участках, предоставляемых на бесплатной основе многодетным семьям</t>
  </si>
  <si>
    <t>Строительство физкультурно-оздоровительного комплекса в Свердловском районе (ул. Обвинская, 9)</t>
  </si>
  <si>
    <t>Расширение и реконструкция (2 очередь) канализации</t>
  </si>
  <si>
    <t>Расширение и реконструкция (3 очередь) канализации</t>
  </si>
  <si>
    <t>средства дорожного фонда</t>
  </si>
  <si>
    <t>тыс. руб.</t>
  </si>
  <si>
    <t>в разрезе исполнителей</t>
  </si>
  <si>
    <t>Изменения ко 2 чтению</t>
  </si>
  <si>
    <t>Строительство спортивного зала в МАОУ «Средняя общеобразовательная школа № 50 с углубленным изучением английского языка» г.Перми</t>
  </si>
  <si>
    <t>01 2 4129</t>
  </si>
  <si>
    <t>Строительство спортивного зала в МБОУ «Средняя общеобразовательная школа № 45» г.Перми</t>
  </si>
  <si>
    <t>01 2 4130</t>
  </si>
  <si>
    <t>Строительство физкультурно-оздоровительного комплекса в Дзержинском районе (ул. Шпальная, 2)</t>
  </si>
  <si>
    <t>05 1 4211</t>
  </si>
  <si>
    <t>Организация противооползневых мероприятий в районе жилых домов по ул. Ким,5, Ивановская,19 и Чехова,2</t>
  </si>
  <si>
    <t>14 1 4103</t>
  </si>
  <si>
    <t>Проектирование здания поликлиники в Кировском районе города Перми по ул.Шишкина,20</t>
  </si>
  <si>
    <t>Управление здравоохранения</t>
  </si>
  <si>
    <t>91 9 4208</t>
  </si>
  <si>
    <t>Строительство газопроводов в микрорайонах индивидуальной застройки города Перми</t>
  </si>
  <si>
    <t>Изменения</t>
  </si>
  <si>
    <t>Реконструкция с надстройкой второго и третьего этажей поликлиники МАУЗ ГДП по ул.Докучаева, 30/ ул.Костычева,41</t>
  </si>
  <si>
    <t>91 9 4209</t>
  </si>
  <si>
    <t>Приобретение зданий для размещения дошкольных образовательных организаций</t>
  </si>
  <si>
    <t>Департамент имущественных отношений</t>
  </si>
  <si>
    <t>Строительство 6-этажного многоквартирного жилого дома по адресу: ул. Сокольская,12 для обеспечения жильем граждан</t>
  </si>
  <si>
    <t>15 3 4131</t>
  </si>
  <si>
    <t>от 17.12.2013 № 285</t>
  </si>
  <si>
    <t>Здравоохранение</t>
  </si>
  <si>
    <t>91 9 4210</t>
  </si>
  <si>
    <t>Проектирование здания поликлиники в Ленинском районе города Перми по ул.Ленина,16</t>
  </si>
  <si>
    <t>Организация противооползневых мероприятий в районе жилого дома по ул. Куфонина, 32</t>
  </si>
  <si>
    <t>14 1 4141</t>
  </si>
  <si>
    <t>Реконструкция парка культуры и отдыха им. А.П.Чехова</t>
  </si>
  <si>
    <t>11 1 4134</t>
  </si>
  <si>
    <t>Реконструкция сквера по ул. Екатерининской</t>
  </si>
  <si>
    <t>11 1 4135</t>
  </si>
  <si>
    <t>01 1 6201</t>
  </si>
  <si>
    <t>краевой бюджет</t>
  </si>
  <si>
    <t>Реконструкция корпуса МАОУ "Лицей № 10" г.Перми</t>
  </si>
  <si>
    <t>01 2 4119</t>
  </si>
  <si>
    <t>7.</t>
  </si>
  <si>
    <t>Реконструкция здания МАОУ "Средняя общеобразовательная школа № 32 имени Г.А.Сборщикова" г. Перми (пристройка спортивного зала)</t>
  </si>
  <si>
    <t>01 2 4133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</si>
  <si>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</si>
  <si>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</si>
  <si>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</si>
  <si>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</si>
  <si>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</si>
  <si>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</si>
  <si>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</si>
  <si>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</si>
  <si>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</si>
  <si>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</si>
  <si>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</si>
  <si>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</si>
  <si>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</si>
  <si>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</si>
  <si>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</si>
  <si>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</si>
  <si>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</si>
  <si>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</si>
  <si>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</si>
  <si>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</si>
  <si>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</si>
  <si>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</si>
  <si>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</si>
  <si>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</si>
  <si>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</si>
  <si>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</si>
  <si>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</si>
  <si>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</si>
  <si>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</si>
  <si>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10 2 6212</t>
  </si>
  <si>
    <t>федеральный бюджет</t>
  </si>
  <si>
    <t>Прочие объекты</t>
  </si>
  <si>
    <t>Приобретение помещений для размещения филиалов МФЦ</t>
  </si>
  <si>
    <t>91 9 4136</t>
  </si>
  <si>
    <t>37.</t>
  </si>
  <si>
    <t>38.</t>
  </si>
  <si>
    <t>ПРИЛОЖЕНИЕ № 10</t>
  </si>
  <si>
    <t>Приобретение жилых помещений для реализации мероприятий, связанных с переселением граждан из аварийного жилищного фонда</t>
  </si>
  <si>
    <t>от 25.03.2014 №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</si>
</sst>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0"/>
      <name val="Arial Cyr"/>
      <charset val="204"/>
    </font>
    <font>
      <sz val="10"/>
      <name val="Arial"/>
      <family val="2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vertical="top" wrapText="1"/>
    </xf>
    <xf numFmtId="164" fontId="4" fillId="0" borderId="2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horizontal="right"/>
    </xf>
    <xf numFmtId="0" fontId="4" fillId="0" borderId="0" xfId="0" applyFont="1" applyFill="1"/>
    <xf numFmtId="164" fontId="4" fillId="0" borderId="1" xfId="0" applyNumberFormat="1" applyFont="1" applyFill="1" applyBorder="1"/>
    <xf numFmtId="164" fontId="4" fillId="0" borderId="4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/>
    </xf>
    <xf numFmtId="0" fontId="4" fillId="0" borderId="1" xfId="1" applyFont="1" applyFill="1" applyBorder="1" applyAlignment="1">
      <alignment vertical="top" wrapText="1"/>
    </xf>
    <xf numFmtId="0" fontId="2" fillId="0" borderId="1" xfId="0" applyFont="1" applyFill="1" applyBorder="1"/>
    <xf numFmtId="164" fontId="4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/>
    <xf numFmtId="164" fontId="4" fillId="0" borderId="1" xfId="0" applyNumberFormat="1" applyFont="1" applyFill="1" applyBorder="1" applyAlignment="1">
      <alignment vertical="top"/>
    </xf>
    <xf numFmtId="164" fontId="4" fillId="3" borderId="1" xfId="0" applyNumberFormat="1" applyFont="1" applyFill="1" applyBorder="1"/>
    <xf numFmtId="164" fontId="4" fillId="3" borderId="4" xfId="0" applyNumberFormat="1" applyFon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vertical="top" wrapText="1"/>
    </xf>
    <xf numFmtId="164" fontId="4" fillId="2" borderId="1" xfId="0" applyNumberFormat="1" applyFont="1" applyFill="1" applyBorder="1"/>
    <xf numFmtId="0" fontId="4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top" wrapText="1"/>
    </xf>
    <xf numFmtId="164" fontId="4" fillId="4" borderId="1" xfId="0" applyNumberFormat="1" applyFont="1" applyFill="1" applyBorder="1"/>
    <xf numFmtId="164" fontId="4" fillId="0" borderId="1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left" vertical="top" wrapText="1"/>
    </xf>
    <xf numFmtId="164" fontId="4" fillId="0" borderId="5" xfId="0" applyNumberFormat="1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4" fillId="2" borderId="4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left" vertical="top" wrapText="1"/>
    </xf>
    <xf numFmtId="164" fontId="4" fillId="0" borderId="4" xfId="0" applyNumberFormat="1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/>
    <xf numFmtId="0" fontId="3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164" fontId="4" fillId="0" borderId="3" xfId="0" applyNumberFormat="1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164" fontId="4" fillId="0" borderId="5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colors>
    <mruColors>
      <color rgb="FFD6F2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98"/>
  <sheetViews>
    <sheetView tabSelected="1" zoomScale="80" zoomScaleNormal="80" workbookViewId="0">
      <selection activeCell="Q14" sqref="Q14"/>
    </sheetView>
  </sheetViews>
  <sheetFormatPr defaultColWidth="9.140625" defaultRowHeight="18.75" x14ac:dyDescent="0.3"/>
  <cols>
    <col min="1" max="1" width="5.42578125" style="1" customWidth="1"/>
    <col min="2" max="2" width="76.85546875" style="1" customWidth="1"/>
    <col min="3" max="3" width="19.85546875" style="1" customWidth="1"/>
    <col min="4" max="6" width="17.5703125" style="8" hidden="1" customWidth="1"/>
    <col min="7" max="7" width="16.42578125" style="8" hidden="1" customWidth="1"/>
    <col min="8" max="8" width="16.85546875" style="8" hidden="1" customWidth="1"/>
    <col min="9" max="9" width="18.28515625" style="8" hidden="1" customWidth="1"/>
    <col min="10" max="10" width="18" style="8" customWidth="1"/>
    <col min="11" max="11" width="14.140625" style="1" hidden="1" customWidth="1"/>
    <col min="12" max="12" width="11.28515625" style="1" hidden="1" customWidth="1"/>
    <col min="13" max="13" width="10.5703125" style="1" customWidth="1"/>
    <col min="14" max="16384" width="9.140625" style="1"/>
  </cols>
  <sheetData>
    <row r="1" spans="1:11" x14ac:dyDescent="0.3">
      <c r="E1" s="7"/>
      <c r="G1" s="7"/>
      <c r="H1" s="7"/>
      <c r="I1" s="7"/>
      <c r="J1" s="7" t="s">
        <v>150</v>
      </c>
    </row>
    <row r="2" spans="1:11" x14ac:dyDescent="0.3">
      <c r="E2" s="7"/>
      <c r="G2" s="7"/>
      <c r="H2" s="7"/>
      <c r="I2" s="7"/>
      <c r="J2" s="7" t="s">
        <v>65</v>
      </c>
    </row>
    <row r="3" spans="1:11" x14ac:dyDescent="0.3">
      <c r="E3" s="7"/>
      <c r="G3" s="7"/>
      <c r="H3" s="7"/>
      <c r="I3" s="7"/>
      <c r="J3" s="7" t="s">
        <v>66</v>
      </c>
    </row>
    <row r="4" spans="1:11" x14ac:dyDescent="0.3">
      <c r="E4" s="7"/>
      <c r="G4" s="7"/>
      <c r="H4" s="7"/>
      <c r="I4" s="7"/>
      <c r="J4" s="7" t="s">
        <v>152</v>
      </c>
    </row>
    <row r="6" spans="1:11" x14ac:dyDescent="0.3">
      <c r="H6" s="7"/>
      <c r="J6" s="7" t="s">
        <v>67</v>
      </c>
    </row>
    <row r="7" spans="1:11" x14ac:dyDescent="0.3">
      <c r="H7" s="7"/>
      <c r="J7" s="7" t="s">
        <v>65</v>
      </c>
    </row>
    <row r="8" spans="1:11" x14ac:dyDescent="0.3">
      <c r="H8" s="7"/>
      <c r="J8" s="7" t="s">
        <v>66</v>
      </c>
    </row>
    <row r="9" spans="1:11" x14ac:dyDescent="0.3">
      <c r="H9" s="7"/>
      <c r="J9" s="7" t="s">
        <v>97</v>
      </c>
    </row>
    <row r="10" spans="1:11" ht="18" x14ac:dyDescent="0.25">
      <c r="D10" s="1"/>
      <c r="E10" s="1"/>
      <c r="F10" s="1"/>
      <c r="G10" s="1"/>
      <c r="H10" s="1"/>
      <c r="I10" s="1"/>
      <c r="J10" s="1"/>
    </row>
    <row r="11" spans="1:11" ht="18.75" customHeight="1" x14ac:dyDescent="0.25">
      <c r="A11" s="39" t="s">
        <v>68</v>
      </c>
      <c r="B11" s="39"/>
      <c r="C11" s="39"/>
      <c r="D11" s="39"/>
      <c r="E11" s="39"/>
      <c r="F11" s="39"/>
      <c r="G11" s="39"/>
      <c r="H11" s="39"/>
      <c r="I11" s="39"/>
      <c r="J11" s="39"/>
    </row>
    <row r="12" spans="1:11" ht="15.75" customHeight="1" x14ac:dyDescent="0.25">
      <c r="A12" s="39"/>
      <c r="B12" s="39"/>
      <c r="C12" s="39"/>
      <c r="D12" s="39"/>
      <c r="E12" s="39"/>
      <c r="F12" s="39"/>
      <c r="G12" s="39"/>
      <c r="H12" s="39"/>
      <c r="I12" s="39"/>
      <c r="J12" s="39"/>
    </row>
    <row r="13" spans="1:11" ht="18" x14ac:dyDescent="0.25">
      <c r="A13" s="39"/>
      <c r="B13" s="39"/>
      <c r="C13" s="39"/>
      <c r="D13" s="39"/>
      <c r="E13" s="39"/>
      <c r="F13" s="39"/>
      <c r="G13" s="39"/>
      <c r="H13" s="39"/>
      <c r="I13" s="39"/>
      <c r="J13" s="39"/>
    </row>
    <row r="14" spans="1:11" x14ac:dyDescent="0.25">
      <c r="A14" s="28"/>
      <c r="B14" s="28"/>
      <c r="C14" s="28"/>
      <c r="D14" s="27"/>
      <c r="E14" s="27"/>
      <c r="F14" s="27"/>
      <c r="G14" s="27"/>
      <c r="H14" s="27"/>
      <c r="I14" s="27"/>
      <c r="J14" s="28"/>
    </row>
    <row r="15" spans="1:11" x14ac:dyDescent="0.3">
      <c r="A15" s="2"/>
      <c r="B15" s="3"/>
      <c r="C15" s="3"/>
      <c r="E15" s="7"/>
      <c r="G15" s="7"/>
      <c r="H15" s="7" t="s">
        <v>75</v>
      </c>
      <c r="I15" s="7"/>
      <c r="J15" s="7" t="s">
        <v>75</v>
      </c>
      <c r="K15" s="16"/>
    </row>
    <row r="16" spans="1:11" ht="41.25" customHeight="1" x14ac:dyDescent="0.25">
      <c r="A16" s="46" t="s">
        <v>0</v>
      </c>
      <c r="B16" s="46" t="s">
        <v>1</v>
      </c>
      <c r="C16" s="46" t="s">
        <v>62</v>
      </c>
      <c r="D16" s="48" t="s">
        <v>2</v>
      </c>
      <c r="E16" s="48" t="s">
        <v>77</v>
      </c>
      <c r="F16" s="34" t="s">
        <v>2</v>
      </c>
      <c r="G16" s="34" t="s">
        <v>90</v>
      </c>
      <c r="H16" s="34" t="s">
        <v>2</v>
      </c>
      <c r="I16" s="34" t="s">
        <v>90</v>
      </c>
      <c r="J16" s="34" t="s">
        <v>2</v>
      </c>
      <c r="K16" s="33"/>
    </row>
    <row r="17" spans="1:12" ht="18" hidden="1" customHeight="1" x14ac:dyDescent="0.25">
      <c r="A17" s="47"/>
      <c r="B17" s="38"/>
      <c r="C17" s="38"/>
      <c r="D17" s="49"/>
      <c r="E17" s="49"/>
      <c r="F17" s="34"/>
      <c r="G17" s="34"/>
      <c r="H17" s="34"/>
      <c r="I17" s="34"/>
      <c r="J17" s="34"/>
      <c r="K17" s="33"/>
    </row>
    <row r="18" spans="1:12" x14ac:dyDescent="0.3">
      <c r="A18" s="4"/>
      <c r="B18" s="17" t="s">
        <v>3</v>
      </c>
      <c r="C18" s="17"/>
      <c r="D18" s="9">
        <f>D22+D26+D27+D28+D29</f>
        <v>463995.8</v>
      </c>
      <c r="E18" s="9">
        <f>E22+E26+E27+E28+E29</f>
        <v>-7515.2999999999993</v>
      </c>
      <c r="F18" s="9">
        <f>D18+E18</f>
        <v>456480.5</v>
      </c>
      <c r="G18" s="9">
        <f>G22+G26+G27+G28+G29+G24</f>
        <v>0</v>
      </c>
      <c r="H18" s="9">
        <f>F18+G18</f>
        <v>456480.5</v>
      </c>
      <c r="I18" s="9">
        <f>I22+I26+I27+I28+I29+I30+I31</f>
        <v>8993.0429999999997</v>
      </c>
      <c r="J18" s="9">
        <f>H18+I18</f>
        <v>465473.54300000001</v>
      </c>
      <c r="K18" s="16"/>
    </row>
    <row r="19" spans="1:12" x14ac:dyDescent="0.3">
      <c r="A19" s="4"/>
      <c r="B19" s="17" t="s">
        <v>4</v>
      </c>
      <c r="C19" s="17"/>
      <c r="D19" s="9"/>
      <c r="E19" s="9"/>
      <c r="F19" s="9"/>
      <c r="G19" s="9"/>
      <c r="H19" s="9"/>
      <c r="I19" s="9"/>
      <c r="J19" s="9"/>
      <c r="K19" s="16"/>
    </row>
    <row r="20" spans="1:12" hidden="1" x14ac:dyDescent="0.3">
      <c r="A20" s="4"/>
      <c r="B20" s="26" t="s">
        <v>5</v>
      </c>
      <c r="C20" s="17"/>
      <c r="D20" s="9"/>
      <c r="E20" s="9"/>
      <c r="F20" s="9"/>
      <c r="G20" s="9"/>
      <c r="H20" s="9"/>
      <c r="I20" s="9"/>
      <c r="J20" s="9">
        <f t="shared" ref="J20:J21" si="0">H20+I20</f>
        <v>0</v>
      </c>
      <c r="K20" s="16"/>
      <c r="L20" s="1">
        <v>0</v>
      </c>
    </row>
    <row r="21" spans="1:12" x14ac:dyDescent="0.3">
      <c r="A21" s="4"/>
      <c r="B21" s="31" t="s">
        <v>108</v>
      </c>
      <c r="C21" s="17"/>
      <c r="D21" s="9"/>
      <c r="E21" s="9"/>
      <c r="F21" s="9"/>
      <c r="G21" s="9"/>
      <c r="H21" s="9"/>
      <c r="I21" s="9">
        <f>I25</f>
        <v>100000</v>
      </c>
      <c r="J21" s="9">
        <f t="shared" si="0"/>
        <v>100000</v>
      </c>
      <c r="K21" s="16"/>
    </row>
    <row r="22" spans="1:12" ht="56.25" x14ac:dyDescent="0.3">
      <c r="A22" s="4" t="s">
        <v>6</v>
      </c>
      <c r="B22" s="6" t="s">
        <v>93</v>
      </c>
      <c r="C22" s="31" t="s">
        <v>94</v>
      </c>
      <c r="D22" s="22">
        <v>200000</v>
      </c>
      <c r="E22" s="9">
        <v>0</v>
      </c>
      <c r="F22" s="9">
        <f t="shared" ref="F22:F29" si="1">D22+E22</f>
        <v>200000</v>
      </c>
      <c r="G22" s="9">
        <v>0</v>
      </c>
      <c r="H22" s="9">
        <f t="shared" ref="H22:H29" si="2">F22+G22</f>
        <v>200000</v>
      </c>
      <c r="I22" s="9">
        <v>0</v>
      </c>
      <c r="J22" s="9">
        <f>H22+I22</f>
        <v>200000</v>
      </c>
      <c r="K22" s="1" t="s">
        <v>24</v>
      </c>
    </row>
    <row r="23" spans="1:12" x14ac:dyDescent="0.3">
      <c r="A23" s="4"/>
      <c r="B23" s="17" t="s">
        <v>4</v>
      </c>
      <c r="C23" s="31"/>
      <c r="D23" s="22"/>
      <c r="E23" s="9"/>
      <c r="F23" s="9"/>
      <c r="G23" s="9"/>
      <c r="H23" s="9"/>
      <c r="I23" s="9"/>
      <c r="J23" s="9"/>
    </row>
    <row r="24" spans="1:12" hidden="1" x14ac:dyDescent="0.3">
      <c r="A24" s="4"/>
      <c r="B24" s="24" t="s">
        <v>5</v>
      </c>
      <c r="C24" s="24"/>
      <c r="D24" s="22"/>
      <c r="E24" s="9"/>
      <c r="F24" s="9"/>
      <c r="G24" s="9"/>
      <c r="H24" s="25">
        <f>H22</f>
        <v>200000</v>
      </c>
      <c r="I24" s="25">
        <v>-100000</v>
      </c>
      <c r="J24" s="25">
        <f t="shared" ref="J24:J25" si="3">H24+I24</f>
        <v>100000</v>
      </c>
      <c r="K24" s="1" t="s">
        <v>24</v>
      </c>
      <c r="L24" s="1">
        <v>0</v>
      </c>
    </row>
    <row r="25" spans="1:12" x14ac:dyDescent="0.3">
      <c r="A25" s="4"/>
      <c r="B25" s="31" t="s">
        <v>108</v>
      </c>
      <c r="C25" s="31"/>
      <c r="D25" s="22"/>
      <c r="E25" s="9"/>
      <c r="F25" s="9"/>
      <c r="G25" s="9"/>
      <c r="H25" s="9">
        <v>0</v>
      </c>
      <c r="I25" s="9">
        <v>100000</v>
      </c>
      <c r="J25" s="9">
        <f t="shared" si="3"/>
        <v>100000</v>
      </c>
      <c r="K25" s="1" t="s">
        <v>107</v>
      </c>
    </row>
    <row r="26" spans="1:12" ht="37.5" x14ac:dyDescent="0.3">
      <c r="A26" s="4" t="s">
        <v>8</v>
      </c>
      <c r="B26" s="6" t="s">
        <v>25</v>
      </c>
      <c r="C26" s="31" t="s">
        <v>7</v>
      </c>
      <c r="D26" s="9">
        <v>40000</v>
      </c>
      <c r="E26" s="9">
        <v>0</v>
      </c>
      <c r="F26" s="9">
        <f t="shared" si="1"/>
        <v>40000</v>
      </c>
      <c r="G26" s="9">
        <v>0</v>
      </c>
      <c r="H26" s="9">
        <f t="shared" si="2"/>
        <v>40000</v>
      </c>
      <c r="I26" s="9">
        <v>0</v>
      </c>
      <c r="J26" s="9">
        <f t="shared" ref="J26:J97" si="4">H26+I26</f>
        <v>40000</v>
      </c>
      <c r="K26" s="1" t="s">
        <v>26</v>
      </c>
    </row>
    <row r="27" spans="1:12" ht="37.5" x14ac:dyDescent="0.3">
      <c r="A27" s="4" t="s">
        <v>9</v>
      </c>
      <c r="B27" s="31" t="s">
        <v>69</v>
      </c>
      <c r="C27" s="31" t="s">
        <v>7</v>
      </c>
      <c r="D27" s="9">
        <v>223995.8</v>
      </c>
      <c r="E27" s="9">
        <v>-12515.3</v>
      </c>
      <c r="F27" s="9">
        <f t="shared" si="1"/>
        <v>211480.5</v>
      </c>
      <c r="G27" s="9">
        <v>0</v>
      </c>
      <c r="H27" s="9">
        <f t="shared" si="2"/>
        <v>211480.5</v>
      </c>
      <c r="I27" s="9">
        <v>241.589</v>
      </c>
      <c r="J27" s="9">
        <f t="shared" si="4"/>
        <v>211722.08900000001</v>
      </c>
      <c r="K27" s="1" t="s">
        <v>27</v>
      </c>
    </row>
    <row r="28" spans="1:12" ht="56.25" x14ac:dyDescent="0.3">
      <c r="A28" s="4" t="s">
        <v>54</v>
      </c>
      <c r="B28" s="31" t="s">
        <v>78</v>
      </c>
      <c r="C28" s="31" t="s">
        <v>7</v>
      </c>
      <c r="D28" s="9">
        <v>0</v>
      </c>
      <c r="E28" s="9">
        <v>2500</v>
      </c>
      <c r="F28" s="9">
        <f t="shared" si="1"/>
        <v>2500</v>
      </c>
      <c r="G28" s="9"/>
      <c r="H28" s="9">
        <f t="shared" si="2"/>
        <v>2500</v>
      </c>
      <c r="I28" s="9"/>
      <c r="J28" s="9">
        <f t="shared" si="4"/>
        <v>2500</v>
      </c>
      <c r="K28" s="1" t="s">
        <v>79</v>
      </c>
    </row>
    <row r="29" spans="1:12" ht="37.5" x14ac:dyDescent="0.3">
      <c r="A29" s="4" t="s">
        <v>11</v>
      </c>
      <c r="B29" s="31" t="s">
        <v>80</v>
      </c>
      <c r="C29" s="31" t="s">
        <v>7</v>
      </c>
      <c r="D29" s="9">
        <v>0</v>
      </c>
      <c r="E29" s="9">
        <v>2500</v>
      </c>
      <c r="F29" s="9">
        <f t="shared" si="1"/>
        <v>2500</v>
      </c>
      <c r="G29" s="9"/>
      <c r="H29" s="9">
        <f t="shared" si="2"/>
        <v>2500</v>
      </c>
      <c r="I29" s="9"/>
      <c r="J29" s="9">
        <f t="shared" si="4"/>
        <v>2500</v>
      </c>
      <c r="K29" s="1" t="s">
        <v>81</v>
      </c>
    </row>
    <row r="30" spans="1:12" ht="37.5" x14ac:dyDescent="0.3">
      <c r="A30" s="4" t="s">
        <v>13</v>
      </c>
      <c r="B30" s="31" t="s">
        <v>109</v>
      </c>
      <c r="C30" s="31" t="s">
        <v>7</v>
      </c>
      <c r="D30" s="9"/>
      <c r="E30" s="9"/>
      <c r="F30" s="9"/>
      <c r="G30" s="9"/>
      <c r="H30" s="9"/>
      <c r="I30" s="9">
        <v>3751.4540000000002</v>
      </c>
      <c r="J30" s="9">
        <f t="shared" si="4"/>
        <v>3751.4540000000002</v>
      </c>
      <c r="K30" s="1" t="s">
        <v>110</v>
      </c>
    </row>
    <row r="31" spans="1:12" ht="56.25" x14ac:dyDescent="0.3">
      <c r="A31" s="4" t="s">
        <v>111</v>
      </c>
      <c r="B31" s="31" t="s">
        <v>112</v>
      </c>
      <c r="C31" s="31" t="s">
        <v>7</v>
      </c>
      <c r="D31" s="9"/>
      <c r="E31" s="9"/>
      <c r="F31" s="9"/>
      <c r="G31" s="9"/>
      <c r="H31" s="9"/>
      <c r="I31" s="9">
        <v>5000</v>
      </c>
      <c r="J31" s="9">
        <f t="shared" si="4"/>
        <v>5000</v>
      </c>
      <c r="K31" s="1" t="s">
        <v>113</v>
      </c>
    </row>
    <row r="32" spans="1:12" x14ac:dyDescent="0.3">
      <c r="A32" s="4"/>
      <c r="B32" s="31" t="s">
        <v>98</v>
      </c>
      <c r="C32" s="31"/>
      <c r="D32" s="9">
        <f>D33+D34</f>
        <v>0</v>
      </c>
      <c r="E32" s="9">
        <f>E33+E34</f>
        <v>12515.3</v>
      </c>
      <c r="F32" s="9">
        <f>D32+E32</f>
        <v>12515.3</v>
      </c>
      <c r="G32" s="9">
        <f>G33+G34</f>
        <v>25590.473999999998</v>
      </c>
      <c r="H32" s="9">
        <f>F32+G32</f>
        <v>38105.773999999998</v>
      </c>
      <c r="I32" s="9">
        <f>I33+I34+I35</f>
        <v>18243.52</v>
      </c>
      <c r="J32" s="9">
        <f>H32+I32</f>
        <v>56349.293999999994</v>
      </c>
    </row>
    <row r="33" spans="1:12" ht="56.25" x14ac:dyDescent="0.3">
      <c r="A33" s="4" t="s">
        <v>114</v>
      </c>
      <c r="B33" s="31" t="s">
        <v>86</v>
      </c>
      <c r="C33" s="31" t="s">
        <v>87</v>
      </c>
      <c r="D33" s="9">
        <v>0</v>
      </c>
      <c r="E33" s="9">
        <v>12515.3</v>
      </c>
      <c r="F33" s="9">
        <f t="shared" ref="F33:F34" si="5">D33+E33</f>
        <v>12515.3</v>
      </c>
      <c r="G33" s="9"/>
      <c r="H33" s="9">
        <f t="shared" ref="H33:H34" si="6">F33+G33</f>
        <v>12515.3</v>
      </c>
      <c r="I33" s="9">
        <v>377.827</v>
      </c>
      <c r="J33" s="9">
        <f t="shared" si="4"/>
        <v>12893.126999999999</v>
      </c>
      <c r="K33" s="1" t="s">
        <v>88</v>
      </c>
    </row>
    <row r="34" spans="1:12" ht="56.25" x14ac:dyDescent="0.3">
      <c r="A34" s="4" t="s">
        <v>115</v>
      </c>
      <c r="B34" s="31" t="s">
        <v>91</v>
      </c>
      <c r="C34" s="31" t="s">
        <v>87</v>
      </c>
      <c r="D34" s="9"/>
      <c r="E34" s="9"/>
      <c r="F34" s="9">
        <f t="shared" si="5"/>
        <v>0</v>
      </c>
      <c r="G34" s="9">
        <f>25590.474</f>
        <v>25590.473999999998</v>
      </c>
      <c r="H34" s="9">
        <f t="shared" si="6"/>
        <v>25590.473999999998</v>
      </c>
      <c r="I34" s="9">
        <v>2865.6930000000002</v>
      </c>
      <c r="J34" s="9">
        <f t="shared" si="4"/>
        <v>28456.166999999998</v>
      </c>
      <c r="K34" s="1" t="s">
        <v>92</v>
      </c>
    </row>
    <row r="35" spans="1:12" ht="56.25" x14ac:dyDescent="0.3">
      <c r="A35" s="4" t="s">
        <v>116</v>
      </c>
      <c r="B35" s="31" t="s">
        <v>100</v>
      </c>
      <c r="C35" s="31" t="s">
        <v>87</v>
      </c>
      <c r="D35" s="9"/>
      <c r="E35" s="9"/>
      <c r="F35" s="9"/>
      <c r="G35" s="9"/>
      <c r="H35" s="9"/>
      <c r="I35" s="9">
        <v>15000</v>
      </c>
      <c r="J35" s="9">
        <f>H35+I35</f>
        <v>15000</v>
      </c>
      <c r="K35" s="1" t="s">
        <v>99</v>
      </c>
    </row>
    <row r="36" spans="1:12" x14ac:dyDescent="0.3">
      <c r="A36" s="4"/>
      <c r="B36" s="31" t="s">
        <v>10</v>
      </c>
      <c r="C36" s="31"/>
      <c r="D36" s="9">
        <f>D41+D42+D43+D44+D45+D46+D47+D48+D49</f>
        <v>357512.39999999991</v>
      </c>
      <c r="E36" s="9">
        <f>E41+E42+E43+E44+E45+E46+E47+E48+E49</f>
        <v>5911.29</v>
      </c>
      <c r="F36" s="9">
        <f t="shared" ref="F36:H49" si="7">D36+E36</f>
        <v>363423.68999999989</v>
      </c>
      <c r="G36" s="9">
        <f>G41+G42+G43+G44+G45+G46+G47+G48+G49+G50</f>
        <v>415620.67700000003</v>
      </c>
      <c r="H36" s="9">
        <f t="shared" si="7"/>
        <v>779044.36699999985</v>
      </c>
      <c r="I36" s="9">
        <f>I41+I42+I43+I44+I45+I46+I47+I48+I49+I50+I51+I52</f>
        <v>1087791.882</v>
      </c>
      <c r="J36" s="9">
        <f t="shared" si="4"/>
        <v>1866836.2489999998</v>
      </c>
    </row>
    <row r="37" spans="1:12" x14ac:dyDescent="0.3">
      <c r="A37" s="4"/>
      <c r="B37" s="31" t="s">
        <v>4</v>
      </c>
      <c r="C37" s="31"/>
      <c r="D37" s="9"/>
      <c r="E37" s="9"/>
      <c r="F37" s="9"/>
      <c r="G37" s="9"/>
      <c r="H37" s="9"/>
      <c r="I37" s="9"/>
      <c r="J37" s="9"/>
    </row>
    <row r="38" spans="1:12" x14ac:dyDescent="0.3">
      <c r="A38" s="4"/>
      <c r="B38" s="31" t="s">
        <v>144</v>
      </c>
      <c r="C38" s="31"/>
      <c r="D38" s="9"/>
      <c r="E38" s="9"/>
      <c r="F38" s="9"/>
      <c r="G38" s="9"/>
      <c r="H38" s="9"/>
      <c r="I38" s="9">
        <f>I54</f>
        <v>41870.720000000001</v>
      </c>
      <c r="J38" s="9">
        <f t="shared" si="4"/>
        <v>41870.720000000001</v>
      </c>
    </row>
    <row r="39" spans="1:12" x14ac:dyDescent="0.3">
      <c r="A39" s="4"/>
      <c r="B39" s="31" t="s">
        <v>108</v>
      </c>
      <c r="C39" s="31"/>
      <c r="D39" s="9"/>
      <c r="E39" s="9"/>
      <c r="F39" s="9"/>
      <c r="G39" s="9"/>
      <c r="H39" s="9"/>
      <c r="I39" s="9">
        <f>I55</f>
        <v>159996.28200000001</v>
      </c>
      <c r="J39" s="9">
        <f t="shared" si="4"/>
        <v>159996.28200000001</v>
      </c>
    </row>
    <row r="40" spans="1:12" hidden="1" x14ac:dyDescent="0.3">
      <c r="A40" s="4"/>
      <c r="B40" s="26" t="s">
        <v>5</v>
      </c>
      <c r="C40" s="26"/>
      <c r="D40" s="9"/>
      <c r="E40" s="9"/>
      <c r="F40" s="9"/>
      <c r="G40" s="9"/>
      <c r="H40" s="9"/>
      <c r="I40" s="9"/>
      <c r="J40" s="9">
        <f t="shared" si="4"/>
        <v>0</v>
      </c>
      <c r="L40" s="1">
        <v>0</v>
      </c>
    </row>
    <row r="41" spans="1:12" ht="75.75" customHeight="1" x14ac:dyDescent="0.3">
      <c r="A41" s="4" t="s">
        <v>117</v>
      </c>
      <c r="B41" s="11" t="s">
        <v>38</v>
      </c>
      <c r="C41" s="31" t="s">
        <v>12</v>
      </c>
      <c r="D41" s="9">
        <v>7435.3</v>
      </c>
      <c r="E41" s="9">
        <v>0</v>
      </c>
      <c r="F41" s="9">
        <f t="shared" si="7"/>
        <v>7435.3</v>
      </c>
      <c r="G41" s="9">
        <v>0</v>
      </c>
      <c r="H41" s="9">
        <f t="shared" si="7"/>
        <v>7435.3</v>
      </c>
      <c r="I41" s="9">
        <v>694.02300000000002</v>
      </c>
      <c r="J41" s="9">
        <f t="shared" si="4"/>
        <v>8129.3230000000003</v>
      </c>
      <c r="K41" s="1" t="s">
        <v>39</v>
      </c>
    </row>
    <row r="42" spans="1:12" ht="74.25" customHeight="1" x14ac:dyDescent="0.3">
      <c r="A42" s="4" t="s">
        <v>118</v>
      </c>
      <c r="B42" s="11" t="s">
        <v>72</v>
      </c>
      <c r="C42" s="31" t="s">
        <v>12</v>
      </c>
      <c r="D42" s="9">
        <v>58604.9</v>
      </c>
      <c r="E42" s="9">
        <v>0</v>
      </c>
      <c r="F42" s="9">
        <f t="shared" si="7"/>
        <v>58604.9</v>
      </c>
      <c r="G42" s="9">
        <v>0</v>
      </c>
      <c r="H42" s="9">
        <f t="shared" si="7"/>
        <v>58604.9</v>
      </c>
      <c r="I42" s="9">
        <v>18834.75</v>
      </c>
      <c r="J42" s="9">
        <f t="shared" si="4"/>
        <v>77439.649999999994</v>
      </c>
      <c r="K42" s="1" t="s">
        <v>43</v>
      </c>
    </row>
    <row r="43" spans="1:12" ht="75" x14ac:dyDescent="0.3">
      <c r="A43" s="4" t="s">
        <v>119</v>
      </c>
      <c r="B43" s="31" t="s">
        <v>41</v>
      </c>
      <c r="C43" s="31" t="s">
        <v>12</v>
      </c>
      <c r="D43" s="9">
        <v>124436.6</v>
      </c>
      <c r="E43" s="9">
        <v>0</v>
      </c>
      <c r="F43" s="9">
        <f t="shared" si="7"/>
        <v>124436.6</v>
      </c>
      <c r="G43" s="9">
        <v>0</v>
      </c>
      <c r="H43" s="9">
        <f t="shared" si="7"/>
        <v>124436.6</v>
      </c>
      <c r="I43" s="9">
        <v>39857.415000000001</v>
      </c>
      <c r="J43" s="9">
        <f t="shared" si="4"/>
        <v>164294.01500000001</v>
      </c>
      <c r="K43" s="1" t="s">
        <v>42</v>
      </c>
    </row>
    <row r="44" spans="1:12" ht="75" x14ac:dyDescent="0.3">
      <c r="A44" s="4" t="s">
        <v>120</v>
      </c>
      <c r="B44" s="31" t="s">
        <v>89</v>
      </c>
      <c r="C44" s="31" t="s">
        <v>12</v>
      </c>
      <c r="D44" s="9">
        <v>116967.4</v>
      </c>
      <c r="E44" s="9">
        <v>0</v>
      </c>
      <c r="F44" s="9">
        <f t="shared" si="7"/>
        <v>116967.4</v>
      </c>
      <c r="G44" s="9">
        <v>0</v>
      </c>
      <c r="H44" s="9">
        <f t="shared" si="7"/>
        <v>116967.4</v>
      </c>
      <c r="I44" s="9">
        <v>1858.1130000000001</v>
      </c>
      <c r="J44" s="9">
        <f t="shared" si="4"/>
        <v>118825.51299999999</v>
      </c>
      <c r="K44" s="1" t="s">
        <v>44</v>
      </c>
    </row>
    <row r="45" spans="1:12" ht="75" x14ac:dyDescent="0.3">
      <c r="A45" s="4" t="s">
        <v>121</v>
      </c>
      <c r="B45" s="11" t="s">
        <v>73</v>
      </c>
      <c r="C45" s="31" t="s">
        <v>12</v>
      </c>
      <c r="D45" s="9">
        <v>4874.6000000000004</v>
      </c>
      <c r="E45" s="9">
        <v>0</v>
      </c>
      <c r="F45" s="9">
        <f t="shared" si="7"/>
        <v>4874.6000000000004</v>
      </c>
      <c r="G45" s="9">
        <v>0</v>
      </c>
      <c r="H45" s="9">
        <f t="shared" si="7"/>
        <v>4874.6000000000004</v>
      </c>
      <c r="I45" s="9">
        <v>0</v>
      </c>
      <c r="J45" s="9">
        <f t="shared" si="4"/>
        <v>4874.6000000000004</v>
      </c>
      <c r="K45" s="1" t="s">
        <v>45</v>
      </c>
    </row>
    <row r="46" spans="1:12" ht="75" x14ac:dyDescent="0.3">
      <c r="A46" s="4" t="s">
        <v>122</v>
      </c>
      <c r="B46" s="31" t="s">
        <v>46</v>
      </c>
      <c r="C46" s="31" t="s">
        <v>12</v>
      </c>
      <c r="D46" s="9">
        <v>5014.3</v>
      </c>
      <c r="E46" s="9">
        <v>0</v>
      </c>
      <c r="F46" s="9">
        <f t="shared" si="7"/>
        <v>5014.3</v>
      </c>
      <c r="G46" s="9">
        <v>0</v>
      </c>
      <c r="H46" s="9">
        <f t="shared" si="7"/>
        <v>5014.3</v>
      </c>
      <c r="I46" s="9">
        <v>0</v>
      </c>
      <c r="J46" s="9">
        <f t="shared" si="4"/>
        <v>5014.3</v>
      </c>
      <c r="K46" s="1" t="s">
        <v>47</v>
      </c>
    </row>
    <row r="47" spans="1:12" ht="75" x14ac:dyDescent="0.3">
      <c r="A47" s="4" t="s">
        <v>123</v>
      </c>
      <c r="B47" s="31" t="s">
        <v>48</v>
      </c>
      <c r="C47" s="31" t="s">
        <v>12</v>
      </c>
      <c r="D47" s="9">
        <v>37852.5</v>
      </c>
      <c r="E47" s="9">
        <v>0</v>
      </c>
      <c r="F47" s="9">
        <f t="shared" si="7"/>
        <v>37852.5</v>
      </c>
      <c r="G47" s="9">
        <v>0</v>
      </c>
      <c r="H47" s="9">
        <f t="shared" si="7"/>
        <v>37852.5</v>
      </c>
      <c r="I47" s="9">
        <v>200</v>
      </c>
      <c r="J47" s="9">
        <f t="shared" si="4"/>
        <v>38052.5</v>
      </c>
      <c r="K47" s="1" t="s">
        <v>49</v>
      </c>
    </row>
    <row r="48" spans="1:12" ht="75" x14ac:dyDescent="0.3">
      <c r="A48" s="4" t="s">
        <v>124</v>
      </c>
      <c r="B48" s="31" t="s">
        <v>50</v>
      </c>
      <c r="C48" s="31" t="s">
        <v>12</v>
      </c>
      <c r="D48" s="10">
        <v>2326.8000000000002</v>
      </c>
      <c r="E48" s="10">
        <v>0</v>
      </c>
      <c r="F48" s="9">
        <f t="shared" si="7"/>
        <v>2326.8000000000002</v>
      </c>
      <c r="G48" s="10">
        <v>0</v>
      </c>
      <c r="H48" s="9">
        <f t="shared" si="7"/>
        <v>2326.8000000000002</v>
      </c>
      <c r="I48" s="10">
        <v>7942.0029999999997</v>
      </c>
      <c r="J48" s="9">
        <f t="shared" si="4"/>
        <v>10268.803</v>
      </c>
      <c r="K48" s="1" t="s">
        <v>51</v>
      </c>
    </row>
    <row r="49" spans="1:12" ht="75" x14ac:dyDescent="0.3">
      <c r="A49" s="4" t="s">
        <v>125</v>
      </c>
      <c r="B49" s="31" t="s">
        <v>84</v>
      </c>
      <c r="C49" s="31" t="s">
        <v>12</v>
      </c>
      <c r="D49" s="10">
        <v>0</v>
      </c>
      <c r="E49" s="10">
        <v>5911.29</v>
      </c>
      <c r="F49" s="9">
        <f t="shared" si="7"/>
        <v>5911.29</v>
      </c>
      <c r="G49" s="10"/>
      <c r="H49" s="9">
        <f t="shared" si="7"/>
        <v>5911.29</v>
      </c>
      <c r="I49" s="10"/>
      <c r="J49" s="9">
        <f t="shared" si="4"/>
        <v>5911.29</v>
      </c>
      <c r="K49" s="1" t="s">
        <v>85</v>
      </c>
    </row>
    <row r="50" spans="1:12" ht="56.25" x14ac:dyDescent="0.3">
      <c r="A50" s="4" t="s">
        <v>126</v>
      </c>
      <c r="B50" s="31" t="s">
        <v>95</v>
      </c>
      <c r="C50" s="31" t="s">
        <v>40</v>
      </c>
      <c r="D50" s="10"/>
      <c r="E50" s="10"/>
      <c r="F50" s="9">
        <v>0</v>
      </c>
      <c r="G50" s="10">
        <v>415620.67700000003</v>
      </c>
      <c r="H50" s="9">
        <f>F50+G50</f>
        <v>415620.67700000003</v>
      </c>
      <c r="I50" s="10"/>
      <c r="J50" s="9">
        <f t="shared" si="4"/>
        <v>415620.67700000003</v>
      </c>
      <c r="K50" s="1" t="s">
        <v>96</v>
      </c>
    </row>
    <row r="51" spans="1:12" ht="75" x14ac:dyDescent="0.3">
      <c r="A51" s="4" t="s">
        <v>127</v>
      </c>
      <c r="B51" s="31" t="s">
        <v>101</v>
      </c>
      <c r="C51" s="31" t="s">
        <v>12</v>
      </c>
      <c r="D51" s="10"/>
      <c r="E51" s="10"/>
      <c r="F51" s="9"/>
      <c r="G51" s="10"/>
      <c r="H51" s="9"/>
      <c r="I51" s="10">
        <v>1383.836</v>
      </c>
      <c r="J51" s="9">
        <f t="shared" si="4"/>
        <v>1383.836</v>
      </c>
      <c r="K51" s="1" t="s">
        <v>102</v>
      </c>
    </row>
    <row r="52" spans="1:12" ht="56.25" x14ac:dyDescent="0.3">
      <c r="A52" s="4" t="s">
        <v>128</v>
      </c>
      <c r="B52" s="31" t="s">
        <v>151</v>
      </c>
      <c r="C52" s="31" t="s">
        <v>40</v>
      </c>
      <c r="D52" s="10"/>
      <c r="E52" s="10"/>
      <c r="F52" s="9"/>
      <c r="G52" s="10"/>
      <c r="H52" s="9"/>
      <c r="I52" s="32">
        <f>I54+I55+I56</f>
        <v>1017021.742</v>
      </c>
      <c r="J52" s="9">
        <f>H52+I52</f>
        <v>1017021.742</v>
      </c>
    </row>
    <row r="53" spans="1:12" x14ac:dyDescent="0.3">
      <c r="A53" s="4"/>
      <c r="B53" s="31" t="s">
        <v>4</v>
      </c>
      <c r="C53" s="31"/>
      <c r="D53" s="10"/>
      <c r="E53" s="10"/>
      <c r="F53" s="9"/>
      <c r="G53" s="10"/>
      <c r="H53" s="9"/>
      <c r="I53" s="10"/>
      <c r="J53" s="9"/>
    </row>
    <row r="54" spans="1:12" x14ac:dyDescent="0.3">
      <c r="A54" s="4"/>
      <c r="B54" s="31" t="s">
        <v>144</v>
      </c>
      <c r="C54" s="31"/>
      <c r="D54" s="10"/>
      <c r="E54" s="10"/>
      <c r="F54" s="9"/>
      <c r="G54" s="10"/>
      <c r="H54" s="9"/>
      <c r="I54" s="10">
        <v>41870.720000000001</v>
      </c>
      <c r="J54" s="9">
        <f>H54+I54</f>
        <v>41870.720000000001</v>
      </c>
    </row>
    <row r="55" spans="1:12" x14ac:dyDescent="0.3">
      <c r="A55" s="4"/>
      <c r="B55" s="31" t="s">
        <v>108</v>
      </c>
      <c r="C55" s="31"/>
      <c r="D55" s="10"/>
      <c r="E55" s="10"/>
      <c r="F55" s="9"/>
      <c r="G55" s="10"/>
      <c r="H55" s="9"/>
      <c r="I55" s="10">
        <v>159996.28200000001</v>
      </c>
      <c r="J55" s="9">
        <f t="shared" ref="J55:J56" si="8">H55+I55</f>
        <v>159996.28200000001</v>
      </c>
    </row>
    <row r="56" spans="1:12" ht="22.5" hidden="1" customHeight="1" x14ac:dyDescent="0.3">
      <c r="A56" s="4"/>
      <c r="B56" s="26" t="s">
        <v>5</v>
      </c>
      <c r="C56" s="26"/>
      <c r="D56" s="10"/>
      <c r="E56" s="10"/>
      <c r="F56" s="9"/>
      <c r="G56" s="10"/>
      <c r="H56" s="9"/>
      <c r="I56" s="32">
        <f>820604.84-5450.1</f>
        <v>815154.74</v>
      </c>
      <c r="J56" s="22">
        <f t="shared" si="8"/>
        <v>815154.74</v>
      </c>
      <c r="L56" s="1">
        <v>0</v>
      </c>
    </row>
    <row r="57" spans="1:12" x14ac:dyDescent="0.3">
      <c r="A57" s="4"/>
      <c r="B57" s="31" t="s">
        <v>14</v>
      </c>
      <c r="C57" s="31"/>
      <c r="D57" s="9">
        <f>D58+D59+D60+D61</f>
        <v>314577</v>
      </c>
      <c r="E57" s="9">
        <f>E58+E59+E60+E61</f>
        <v>0</v>
      </c>
      <c r="F57" s="9">
        <f t="shared" ref="F57:H61" si="9">D57+E57</f>
        <v>314577</v>
      </c>
      <c r="G57" s="9">
        <f>G58+G59+G60+G61</f>
        <v>0</v>
      </c>
      <c r="H57" s="9">
        <f t="shared" si="9"/>
        <v>314577</v>
      </c>
      <c r="I57" s="9">
        <f>I58+I59+I60+I61+I62+I63</f>
        <v>21524.416000000001</v>
      </c>
      <c r="J57" s="9">
        <f t="shared" si="4"/>
        <v>336101.41600000003</v>
      </c>
    </row>
    <row r="58" spans="1:12" ht="75" x14ac:dyDescent="0.3">
      <c r="A58" s="4" t="s">
        <v>129</v>
      </c>
      <c r="B58" s="11" t="s">
        <v>28</v>
      </c>
      <c r="C58" s="11" t="s">
        <v>15</v>
      </c>
      <c r="D58" s="32">
        <v>55000</v>
      </c>
      <c r="E58" s="32">
        <v>0</v>
      </c>
      <c r="F58" s="22">
        <f t="shared" si="9"/>
        <v>55000</v>
      </c>
      <c r="G58" s="32">
        <v>0</v>
      </c>
      <c r="H58" s="9">
        <f t="shared" si="9"/>
        <v>55000</v>
      </c>
      <c r="I58" s="32">
        <f>12848.441-761.214</f>
        <v>12087.227000000001</v>
      </c>
      <c r="J58" s="9">
        <f t="shared" si="4"/>
        <v>67087.226999999999</v>
      </c>
      <c r="K58" s="1" t="s">
        <v>29</v>
      </c>
    </row>
    <row r="59" spans="1:12" ht="75" x14ac:dyDescent="0.3">
      <c r="A59" s="4" t="s">
        <v>130</v>
      </c>
      <c r="B59" s="11" t="s">
        <v>35</v>
      </c>
      <c r="C59" s="11" t="s">
        <v>15</v>
      </c>
      <c r="D59" s="12">
        <v>167601.29999999999</v>
      </c>
      <c r="E59" s="12">
        <v>0</v>
      </c>
      <c r="F59" s="9">
        <f t="shared" si="9"/>
        <v>167601.29999999999</v>
      </c>
      <c r="G59" s="12">
        <v>0</v>
      </c>
      <c r="H59" s="9">
        <f t="shared" si="9"/>
        <v>167601.29999999999</v>
      </c>
      <c r="I59" s="12">
        <v>37.412999999999997</v>
      </c>
      <c r="J59" s="9">
        <f t="shared" si="4"/>
        <v>167638.71299999999</v>
      </c>
      <c r="K59" s="1" t="s">
        <v>36</v>
      </c>
    </row>
    <row r="60" spans="1:12" ht="60" customHeight="1" x14ac:dyDescent="0.3">
      <c r="A60" s="4" t="s">
        <v>131</v>
      </c>
      <c r="B60" s="11" t="s">
        <v>59</v>
      </c>
      <c r="C60" s="11" t="s">
        <v>15</v>
      </c>
      <c r="D60" s="12">
        <v>64918.3</v>
      </c>
      <c r="E60" s="12">
        <v>0</v>
      </c>
      <c r="F60" s="9">
        <f t="shared" si="9"/>
        <v>64918.3</v>
      </c>
      <c r="G60" s="12">
        <v>0</v>
      </c>
      <c r="H60" s="9">
        <f t="shared" si="9"/>
        <v>64918.3</v>
      </c>
      <c r="I60" s="12">
        <v>167.572</v>
      </c>
      <c r="J60" s="9">
        <f t="shared" si="4"/>
        <v>65085.872000000003</v>
      </c>
      <c r="K60" s="1" t="s">
        <v>58</v>
      </c>
    </row>
    <row r="61" spans="1:12" ht="60" customHeight="1" x14ac:dyDescent="0.3">
      <c r="A61" s="4" t="s">
        <v>132</v>
      </c>
      <c r="B61" s="11" t="s">
        <v>61</v>
      </c>
      <c r="C61" s="11" t="s">
        <v>15</v>
      </c>
      <c r="D61" s="12">
        <v>27057.4</v>
      </c>
      <c r="E61" s="12">
        <v>0</v>
      </c>
      <c r="F61" s="9">
        <f t="shared" si="9"/>
        <v>27057.4</v>
      </c>
      <c r="G61" s="12">
        <v>0</v>
      </c>
      <c r="H61" s="9">
        <f t="shared" si="9"/>
        <v>27057.4</v>
      </c>
      <c r="I61" s="12">
        <v>4619.2629999999999</v>
      </c>
      <c r="J61" s="9">
        <f t="shared" si="4"/>
        <v>31676.663</v>
      </c>
      <c r="K61" s="1" t="s">
        <v>60</v>
      </c>
    </row>
    <row r="62" spans="1:12" ht="60" customHeight="1" x14ac:dyDescent="0.3">
      <c r="A62" s="4" t="s">
        <v>133</v>
      </c>
      <c r="B62" s="11" t="s">
        <v>103</v>
      </c>
      <c r="C62" s="11" t="s">
        <v>15</v>
      </c>
      <c r="D62" s="12"/>
      <c r="E62" s="12"/>
      <c r="F62" s="9"/>
      <c r="G62" s="12"/>
      <c r="H62" s="9"/>
      <c r="I62" s="12">
        <v>3317.4960000000001</v>
      </c>
      <c r="J62" s="9">
        <f t="shared" si="4"/>
        <v>3317.4960000000001</v>
      </c>
      <c r="K62" s="1" t="s">
        <v>104</v>
      </c>
    </row>
    <row r="63" spans="1:12" ht="60" customHeight="1" x14ac:dyDescent="0.3">
      <c r="A63" s="4" t="s">
        <v>134</v>
      </c>
      <c r="B63" s="11" t="s">
        <v>105</v>
      </c>
      <c r="C63" s="11" t="s">
        <v>15</v>
      </c>
      <c r="D63" s="12"/>
      <c r="E63" s="12"/>
      <c r="F63" s="9"/>
      <c r="G63" s="12"/>
      <c r="H63" s="9"/>
      <c r="I63" s="12">
        <v>1295.4449999999999</v>
      </c>
      <c r="J63" s="9">
        <f t="shared" si="4"/>
        <v>1295.4449999999999</v>
      </c>
      <c r="K63" s="1" t="s">
        <v>106</v>
      </c>
    </row>
    <row r="64" spans="1:12" x14ac:dyDescent="0.3">
      <c r="A64" s="4"/>
      <c r="B64" s="31" t="s">
        <v>16</v>
      </c>
      <c r="C64" s="31"/>
      <c r="D64" s="12">
        <f>D67+D68+D69+D70+D74+D75+D76</f>
        <v>438258.3</v>
      </c>
      <c r="E64" s="12">
        <f>E67+E68+E69+E70+E74+E75+E76</f>
        <v>0</v>
      </c>
      <c r="F64" s="9">
        <f t="shared" ref="F64:H64" si="10">D64+E64</f>
        <v>438258.3</v>
      </c>
      <c r="G64" s="12">
        <f>G67+G68+G69+G70+G74+G75+G76</f>
        <v>0</v>
      </c>
      <c r="H64" s="9">
        <f t="shared" si="10"/>
        <v>438258.3</v>
      </c>
      <c r="I64" s="12">
        <f>I67+I68+I69+I70+I74+I75+I76</f>
        <v>-10010</v>
      </c>
      <c r="J64" s="9">
        <f t="shared" si="4"/>
        <v>428248.3</v>
      </c>
    </row>
    <row r="65" spans="1:12" x14ac:dyDescent="0.3">
      <c r="A65" s="4"/>
      <c r="B65" s="17" t="s">
        <v>4</v>
      </c>
      <c r="C65" s="11"/>
      <c r="D65" s="10"/>
      <c r="E65" s="10"/>
      <c r="F65" s="12"/>
      <c r="G65" s="10"/>
      <c r="H65" s="12"/>
      <c r="I65" s="10"/>
      <c r="J65" s="9"/>
    </row>
    <row r="66" spans="1:12" x14ac:dyDescent="0.3">
      <c r="A66" s="4"/>
      <c r="B66" s="31" t="s">
        <v>74</v>
      </c>
      <c r="C66" s="11"/>
      <c r="D66" s="10">
        <f>D73+D79</f>
        <v>259306.19999999998</v>
      </c>
      <c r="E66" s="10">
        <f>E73+E79</f>
        <v>0</v>
      </c>
      <c r="F66" s="9">
        <f t="shared" ref="F66:H70" si="11">D66+E66</f>
        <v>259306.19999999998</v>
      </c>
      <c r="G66" s="10">
        <f>G73+G79</f>
        <v>0</v>
      </c>
      <c r="H66" s="9">
        <f t="shared" si="11"/>
        <v>259306.19999999998</v>
      </c>
      <c r="I66" s="10">
        <f>I73+I79</f>
        <v>0</v>
      </c>
      <c r="J66" s="9">
        <f>H66+I66</f>
        <v>259306.19999999998</v>
      </c>
    </row>
    <row r="67" spans="1:12" ht="56.25" x14ac:dyDescent="0.3">
      <c r="A67" s="4" t="s">
        <v>135</v>
      </c>
      <c r="B67" s="31" t="s">
        <v>64</v>
      </c>
      <c r="C67" s="11" t="s">
        <v>18</v>
      </c>
      <c r="D67" s="9">
        <v>8908</v>
      </c>
      <c r="E67" s="9">
        <v>0</v>
      </c>
      <c r="F67" s="9">
        <f t="shared" si="11"/>
        <v>8908</v>
      </c>
      <c r="G67" s="9">
        <v>0</v>
      </c>
      <c r="H67" s="9">
        <f t="shared" si="11"/>
        <v>8908</v>
      </c>
      <c r="I67" s="9">
        <v>0</v>
      </c>
      <c r="J67" s="9">
        <f>H67+I67</f>
        <v>8908</v>
      </c>
      <c r="K67" s="1" t="s">
        <v>37</v>
      </c>
    </row>
    <row r="68" spans="1:12" ht="56.25" x14ac:dyDescent="0.3">
      <c r="A68" s="4" t="s">
        <v>136</v>
      </c>
      <c r="B68" s="31" t="s">
        <v>63</v>
      </c>
      <c r="C68" s="11" t="s">
        <v>18</v>
      </c>
      <c r="D68" s="9">
        <v>1480</v>
      </c>
      <c r="E68" s="9">
        <v>0</v>
      </c>
      <c r="F68" s="9">
        <f t="shared" si="11"/>
        <v>1480</v>
      </c>
      <c r="G68" s="9">
        <v>0</v>
      </c>
      <c r="H68" s="9">
        <f t="shared" si="11"/>
        <v>1480</v>
      </c>
      <c r="I68" s="9">
        <v>0</v>
      </c>
      <c r="J68" s="9">
        <f t="shared" si="4"/>
        <v>1480</v>
      </c>
      <c r="K68" s="1" t="s">
        <v>52</v>
      </c>
    </row>
    <row r="69" spans="1:12" ht="81.75" customHeight="1" x14ac:dyDescent="0.3">
      <c r="A69" s="4" t="s">
        <v>137</v>
      </c>
      <c r="B69" s="15" t="s">
        <v>70</v>
      </c>
      <c r="C69" s="11" t="s">
        <v>15</v>
      </c>
      <c r="D69" s="10">
        <v>26278</v>
      </c>
      <c r="E69" s="10">
        <v>0</v>
      </c>
      <c r="F69" s="9">
        <f t="shared" si="11"/>
        <v>26278</v>
      </c>
      <c r="G69" s="10">
        <v>0</v>
      </c>
      <c r="H69" s="9">
        <f t="shared" si="11"/>
        <v>26278</v>
      </c>
      <c r="I69" s="10">
        <v>0</v>
      </c>
      <c r="J69" s="9">
        <f t="shared" si="4"/>
        <v>26278</v>
      </c>
      <c r="K69" s="1" t="s">
        <v>55</v>
      </c>
    </row>
    <row r="70" spans="1:12" ht="59.25" customHeight="1" x14ac:dyDescent="0.3">
      <c r="A70" s="4" t="s">
        <v>138</v>
      </c>
      <c r="B70" s="31" t="s">
        <v>17</v>
      </c>
      <c r="C70" s="11" t="s">
        <v>15</v>
      </c>
      <c r="D70" s="10">
        <f>D72+D73</f>
        <v>360136.5</v>
      </c>
      <c r="E70" s="10">
        <f>E72+E73</f>
        <v>0</v>
      </c>
      <c r="F70" s="9">
        <f t="shared" si="11"/>
        <v>360136.5</v>
      </c>
      <c r="G70" s="10">
        <f>G72+G73</f>
        <v>0</v>
      </c>
      <c r="H70" s="9">
        <f t="shared" si="11"/>
        <v>360136.5</v>
      </c>
      <c r="I70" s="10">
        <f>I72+I73</f>
        <v>0</v>
      </c>
      <c r="J70" s="9">
        <f t="shared" si="4"/>
        <v>360136.5</v>
      </c>
      <c r="K70" s="1" t="s">
        <v>30</v>
      </c>
    </row>
    <row r="71" spans="1:12" x14ac:dyDescent="0.3">
      <c r="A71" s="4"/>
      <c r="B71" s="17" t="s">
        <v>4</v>
      </c>
      <c r="C71" s="11"/>
      <c r="D71" s="10"/>
      <c r="E71" s="10"/>
      <c r="F71" s="12"/>
      <c r="G71" s="10"/>
      <c r="H71" s="12"/>
      <c r="I71" s="10"/>
      <c r="J71" s="9"/>
    </row>
    <row r="72" spans="1:12" hidden="1" x14ac:dyDescent="0.3">
      <c r="A72" s="4"/>
      <c r="B72" s="5" t="s">
        <v>5</v>
      </c>
      <c r="C72" s="11"/>
      <c r="D72" s="10">
        <v>124384.6</v>
      </c>
      <c r="E72" s="10"/>
      <c r="F72" s="9">
        <f t="shared" ref="F72:H76" si="12">D72+E72</f>
        <v>124384.6</v>
      </c>
      <c r="G72" s="19"/>
      <c r="H72" s="18">
        <f t="shared" si="12"/>
        <v>124384.6</v>
      </c>
      <c r="I72" s="19"/>
      <c r="J72" s="9">
        <f t="shared" si="4"/>
        <v>124384.6</v>
      </c>
      <c r="L72" s="1">
        <v>0</v>
      </c>
    </row>
    <row r="73" spans="1:12" x14ac:dyDescent="0.3">
      <c r="A73" s="4"/>
      <c r="B73" s="31" t="s">
        <v>74</v>
      </c>
      <c r="C73" s="11"/>
      <c r="D73" s="10">
        <v>235751.9</v>
      </c>
      <c r="E73" s="10"/>
      <c r="F73" s="9">
        <f t="shared" si="12"/>
        <v>235751.9</v>
      </c>
      <c r="G73" s="10"/>
      <c r="H73" s="9">
        <f>F73+G73</f>
        <v>235751.9</v>
      </c>
      <c r="I73" s="10"/>
      <c r="J73" s="9">
        <f t="shared" si="4"/>
        <v>235751.9</v>
      </c>
      <c r="K73" s="1" t="s">
        <v>143</v>
      </c>
    </row>
    <row r="74" spans="1:12" ht="63.75" customHeight="1" x14ac:dyDescent="0.3">
      <c r="A74" s="4" t="s">
        <v>139</v>
      </c>
      <c r="B74" s="11" t="s">
        <v>31</v>
      </c>
      <c r="C74" s="11" t="s">
        <v>15</v>
      </c>
      <c r="D74" s="10">
        <v>5900</v>
      </c>
      <c r="E74" s="10">
        <v>0</v>
      </c>
      <c r="F74" s="9">
        <f t="shared" si="12"/>
        <v>5900</v>
      </c>
      <c r="G74" s="10">
        <v>0</v>
      </c>
      <c r="H74" s="9">
        <f t="shared" si="12"/>
        <v>5900</v>
      </c>
      <c r="I74" s="10">
        <v>-5880</v>
      </c>
      <c r="J74" s="9">
        <f t="shared" si="4"/>
        <v>20</v>
      </c>
      <c r="K74" s="1" t="s">
        <v>32</v>
      </c>
    </row>
    <row r="75" spans="1:12" ht="59.25" customHeight="1" x14ac:dyDescent="0.3">
      <c r="A75" s="4" t="s">
        <v>140</v>
      </c>
      <c r="B75" s="11" t="s">
        <v>33</v>
      </c>
      <c r="C75" s="11" t="s">
        <v>15</v>
      </c>
      <c r="D75" s="10">
        <v>4150</v>
      </c>
      <c r="E75" s="10">
        <v>0</v>
      </c>
      <c r="F75" s="9">
        <f t="shared" si="12"/>
        <v>4150</v>
      </c>
      <c r="G75" s="10">
        <v>0</v>
      </c>
      <c r="H75" s="9">
        <f t="shared" si="12"/>
        <v>4150</v>
      </c>
      <c r="I75" s="10">
        <v>-4130</v>
      </c>
      <c r="J75" s="9">
        <f t="shared" si="4"/>
        <v>20</v>
      </c>
      <c r="K75" s="1" t="s">
        <v>34</v>
      </c>
    </row>
    <row r="76" spans="1:12" ht="63" customHeight="1" x14ac:dyDescent="0.3">
      <c r="A76" s="4" t="s">
        <v>141</v>
      </c>
      <c r="B76" s="11" t="s">
        <v>57</v>
      </c>
      <c r="C76" s="11" t="s">
        <v>15</v>
      </c>
      <c r="D76" s="12">
        <f>D78+D79</f>
        <v>31405.8</v>
      </c>
      <c r="E76" s="12">
        <f>E78+E79</f>
        <v>0</v>
      </c>
      <c r="F76" s="9">
        <f t="shared" si="12"/>
        <v>31405.8</v>
      </c>
      <c r="G76" s="12">
        <f>G78+G79</f>
        <v>0</v>
      </c>
      <c r="H76" s="9">
        <f t="shared" si="12"/>
        <v>31405.8</v>
      </c>
      <c r="I76" s="12">
        <f>I78+I79</f>
        <v>0</v>
      </c>
      <c r="J76" s="9">
        <f t="shared" si="4"/>
        <v>31405.8</v>
      </c>
      <c r="K76" s="1" t="s">
        <v>56</v>
      </c>
    </row>
    <row r="77" spans="1:12" x14ac:dyDescent="0.3">
      <c r="A77" s="4"/>
      <c r="B77" s="17" t="s">
        <v>4</v>
      </c>
      <c r="C77" s="11"/>
      <c r="D77" s="12"/>
      <c r="E77" s="12"/>
      <c r="F77" s="12"/>
      <c r="G77" s="12"/>
      <c r="H77" s="12"/>
      <c r="I77" s="12"/>
      <c r="J77" s="9"/>
    </row>
    <row r="78" spans="1:12" hidden="1" x14ac:dyDescent="0.3">
      <c r="A78" s="4"/>
      <c r="B78" s="5" t="s">
        <v>5</v>
      </c>
      <c r="C78" s="11"/>
      <c r="D78" s="12">
        <v>7851.5</v>
      </c>
      <c r="E78" s="12"/>
      <c r="F78" s="9">
        <f t="shared" ref="F78:H79" si="13">D78+E78</f>
        <v>7851.5</v>
      </c>
      <c r="G78" s="20"/>
      <c r="H78" s="18">
        <f t="shared" si="13"/>
        <v>7851.5</v>
      </c>
      <c r="I78" s="20"/>
      <c r="J78" s="9">
        <f t="shared" si="4"/>
        <v>7851.5</v>
      </c>
      <c r="L78" s="1">
        <v>0</v>
      </c>
    </row>
    <row r="79" spans="1:12" x14ac:dyDescent="0.3">
      <c r="A79" s="4"/>
      <c r="B79" s="31" t="s">
        <v>74</v>
      </c>
      <c r="C79" s="11"/>
      <c r="D79" s="12">
        <v>23554.3</v>
      </c>
      <c r="E79" s="12"/>
      <c r="F79" s="9">
        <f t="shared" si="13"/>
        <v>23554.3</v>
      </c>
      <c r="G79" s="12"/>
      <c r="H79" s="9">
        <f t="shared" si="13"/>
        <v>23554.3</v>
      </c>
      <c r="I79" s="12"/>
      <c r="J79" s="9">
        <f t="shared" si="4"/>
        <v>23554.3</v>
      </c>
      <c r="K79" s="1" t="s">
        <v>143</v>
      </c>
    </row>
    <row r="80" spans="1:12" x14ac:dyDescent="0.3">
      <c r="A80" s="4"/>
      <c r="B80" s="23" t="s">
        <v>19</v>
      </c>
      <c r="C80" s="21"/>
      <c r="D80" s="9">
        <f>D81+D82</f>
        <v>105713.2</v>
      </c>
      <c r="E80" s="9">
        <f>E81+E82</f>
        <v>5000</v>
      </c>
      <c r="F80" s="9">
        <f t="shared" ref="F80:H82" si="14">D80+E80</f>
        <v>110713.2</v>
      </c>
      <c r="G80" s="9">
        <f>G81+G82</f>
        <v>0</v>
      </c>
      <c r="H80" s="9">
        <f t="shared" si="14"/>
        <v>110713.2</v>
      </c>
      <c r="I80" s="9">
        <f>I81+I82</f>
        <v>56982.055</v>
      </c>
      <c r="J80" s="9">
        <f t="shared" si="4"/>
        <v>167695.255</v>
      </c>
    </row>
    <row r="81" spans="1:11" ht="75" x14ac:dyDescent="0.3">
      <c r="A81" s="4" t="s">
        <v>142</v>
      </c>
      <c r="B81" s="13" t="s">
        <v>71</v>
      </c>
      <c r="C81" s="11" t="s">
        <v>20</v>
      </c>
      <c r="D81" s="9">
        <v>105713.2</v>
      </c>
      <c r="E81" s="9">
        <v>0</v>
      </c>
      <c r="F81" s="9">
        <f>D81+E81</f>
        <v>105713.2</v>
      </c>
      <c r="G81" s="9">
        <v>0</v>
      </c>
      <c r="H81" s="9">
        <f t="shared" si="14"/>
        <v>105713.2</v>
      </c>
      <c r="I81" s="9">
        <v>56982.055</v>
      </c>
      <c r="J81" s="9">
        <f t="shared" si="4"/>
        <v>162695.255</v>
      </c>
      <c r="K81" s="1" t="s">
        <v>53</v>
      </c>
    </row>
    <row r="82" spans="1:11" ht="75" x14ac:dyDescent="0.3">
      <c r="A82" s="4" t="s">
        <v>148</v>
      </c>
      <c r="B82" s="31" t="s">
        <v>82</v>
      </c>
      <c r="C82" s="11" t="s">
        <v>20</v>
      </c>
      <c r="D82" s="9">
        <v>0</v>
      </c>
      <c r="E82" s="9">
        <v>5000</v>
      </c>
      <c r="F82" s="9">
        <f>D82+E82</f>
        <v>5000</v>
      </c>
      <c r="G82" s="9"/>
      <c r="H82" s="9">
        <f t="shared" si="14"/>
        <v>5000</v>
      </c>
      <c r="I82" s="9"/>
      <c r="J82" s="9">
        <f t="shared" si="4"/>
        <v>5000</v>
      </c>
      <c r="K82" s="1" t="s">
        <v>83</v>
      </c>
    </row>
    <row r="83" spans="1:11" x14ac:dyDescent="0.3">
      <c r="A83" s="4"/>
      <c r="B83" s="31" t="s">
        <v>145</v>
      </c>
      <c r="C83" s="11"/>
      <c r="D83" s="9"/>
      <c r="E83" s="9"/>
      <c r="F83" s="9"/>
      <c r="G83" s="9"/>
      <c r="H83" s="9"/>
      <c r="I83" s="9">
        <f>I84</f>
        <v>39893.26</v>
      </c>
      <c r="J83" s="9">
        <f>H83+I83</f>
        <v>39893.26</v>
      </c>
    </row>
    <row r="84" spans="1:11" ht="56.25" x14ac:dyDescent="0.3">
      <c r="A84" s="4" t="s">
        <v>149</v>
      </c>
      <c r="B84" s="31" t="s">
        <v>146</v>
      </c>
      <c r="C84" s="11" t="s">
        <v>94</v>
      </c>
      <c r="D84" s="9"/>
      <c r="E84" s="9"/>
      <c r="F84" s="9"/>
      <c r="G84" s="9"/>
      <c r="H84" s="9"/>
      <c r="I84" s="9">
        <v>39893.26</v>
      </c>
      <c r="J84" s="9">
        <f>H84+I84</f>
        <v>39893.26</v>
      </c>
      <c r="K84" s="1" t="s">
        <v>147</v>
      </c>
    </row>
    <row r="85" spans="1:11" x14ac:dyDescent="0.3">
      <c r="A85" s="4"/>
      <c r="B85" s="37" t="s">
        <v>21</v>
      </c>
      <c r="C85" s="37"/>
      <c r="D85" s="9">
        <f>D18+D36+D57+D64+D80+D32</f>
        <v>1680056.7</v>
      </c>
      <c r="E85" s="9">
        <f>E18+E36+E57+E64+E80+E32</f>
        <v>15911.29</v>
      </c>
      <c r="F85" s="9">
        <f>D85+E85</f>
        <v>1695967.99</v>
      </c>
      <c r="G85" s="9">
        <f>G18+G36+G57+G64+G80+G32</f>
        <v>441211.15100000001</v>
      </c>
      <c r="H85" s="9">
        <f>F85+G85</f>
        <v>2137179.1409999998</v>
      </c>
      <c r="I85" s="9">
        <f>I18+I36+I57+I64+I80+I32+I83</f>
        <v>1223418.176</v>
      </c>
      <c r="J85" s="9">
        <f t="shared" si="4"/>
        <v>3360597.3169999998</v>
      </c>
    </row>
    <row r="86" spans="1:11" x14ac:dyDescent="0.3">
      <c r="A86" s="4"/>
      <c r="B86" s="42" t="s">
        <v>22</v>
      </c>
      <c r="C86" s="43"/>
      <c r="D86" s="9"/>
      <c r="E86" s="9"/>
      <c r="F86" s="9"/>
      <c r="G86" s="9"/>
      <c r="H86" s="9"/>
      <c r="I86" s="9"/>
      <c r="J86" s="9"/>
    </row>
    <row r="87" spans="1:11" x14ac:dyDescent="0.3">
      <c r="A87" s="4"/>
      <c r="B87" s="35" t="s">
        <v>74</v>
      </c>
      <c r="C87" s="44"/>
      <c r="D87" s="9">
        <f>D66</f>
        <v>259306.19999999998</v>
      </c>
      <c r="E87" s="9">
        <f>E66</f>
        <v>0</v>
      </c>
      <c r="F87" s="9">
        <f t="shared" ref="F87:H87" si="15">D87+E87</f>
        <v>259306.19999999998</v>
      </c>
      <c r="G87" s="9">
        <f>G66</f>
        <v>0</v>
      </c>
      <c r="H87" s="9">
        <f t="shared" si="15"/>
        <v>259306.19999999998</v>
      </c>
      <c r="I87" s="9">
        <f>I66</f>
        <v>0</v>
      </c>
      <c r="J87" s="9">
        <f>H87+I87</f>
        <v>259306.19999999998</v>
      </c>
    </row>
    <row r="88" spans="1:11" x14ac:dyDescent="0.3">
      <c r="A88" s="4"/>
      <c r="B88" s="29" t="s">
        <v>144</v>
      </c>
      <c r="C88" s="30"/>
      <c r="D88" s="9"/>
      <c r="E88" s="9"/>
      <c r="F88" s="9"/>
      <c r="G88" s="9"/>
      <c r="H88" s="9"/>
      <c r="I88" s="9">
        <f>I54</f>
        <v>41870.720000000001</v>
      </c>
      <c r="J88" s="9">
        <f>H88+I88</f>
        <v>41870.720000000001</v>
      </c>
    </row>
    <row r="89" spans="1:11" x14ac:dyDescent="0.3">
      <c r="A89" s="4"/>
      <c r="B89" s="29" t="s">
        <v>108</v>
      </c>
      <c r="C89" s="30"/>
      <c r="D89" s="9"/>
      <c r="E89" s="9"/>
      <c r="F89" s="9"/>
      <c r="G89" s="9"/>
      <c r="H89" s="9">
        <f>H25</f>
        <v>0</v>
      </c>
      <c r="I89" s="9">
        <f>I25+I55</f>
        <v>259996.28200000001</v>
      </c>
      <c r="J89" s="9">
        <f>H89+I89</f>
        <v>259996.28200000001</v>
      </c>
    </row>
    <row r="90" spans="1:11" x14ac:dyDescent="0.3">
      <c r="A90" s="4"/>
      <c r="B90" s="37" t="s">
        <v>76</v>
      </c>
      <c r="C90" s="37"/>
      <c r="D90" s="9"/>
      <c r="E90" s="9"/>
      <c r="F90" s="9"/>
      <c r="G90" s="9"/>
      <c r="H90" s="9"/>
      <c r="I90" s="9"/>
      <c r="J90" s="9"/>
    </row>
    <row r="91" spans="1:11" x14ac:dyDescent="0.3">
      <c r="A91" s="4"/>
      <c r="B91" s="35" t="s">
        <v>87</v>
      </c>
      <c r="C91" s="36"/>
      <c r="D91" s="9">
        <f>D33+D34</f>
        <v>0</v>
      </c>
      <c r="E91" s="9">
        <f>E33+E34</f>
        <v>12515.3</v>
      </c>
      <c r="F91" s="9">
        <f t="shared" ref="F91:H98" si="16">D91+E91</f>
        <v>12515.3</v>
      </c>
      <c r="G91" s="9">
        <f>G33+G34</f>
        <v>25590.473999999998</v>
      </c>
      <c r="H91" s="9">
        <f t="shared" si="16"/>
        <v>38105.773999999998</v>
      </c>
      <c r="I91" s="9">
        <f>I33+I34+I35</f>
        <v>18243.52</v>
      </c>
      <c r="J91" s="9">
        <f>H91+I91</f>
        <v>56349.293999999994</v>
      </c>
    </row>
    <row r="92" spans="1:11" x14ac:dyDescent="0.3">
      <c r="A92" s="4"/>
      <c r="B92" s="37" t="s">
        <v>12</v>
      </c>
      <c r="C92" s="38"/>
      <c r="D92" s="9">
        <f>D41+D42+D43+D44+D45+D46+D47+D48+D49</f>
        <v>357512.39999999991</v>
      </c>
      <c r="E92" s="9">
        <f>E41+E42+E43+E44+E45+E46+E47+E48+E49</f>
        <v>5911.29</v>
      </c>
      <c r="F92" s="9">
        <f t="shared" si="16"/>
        <v>363423.68999999989</v>
      </c>
      <c r="G92" s="9">
        <f>G41+G42+G43+G44+G45+G46+G47+G48+G49</f>
        <v>0</v>
      </c>
      <c r="H92" s="9">
        <f t="shared" si="16"/>
        <v>363423.68999999989</v>
      </c>
      <c r="I92" s="9">
        <f>I41+I42+I43+I44+I45+I46+I47+I48+I49+I51</f>
        <v>70770.14</v>
      </c>
      <c r="J92" s="9">
        <f t="shared" si="4"/>
        <v>434193.8299999999</v>
      </c>
    </row>
    <row r="93" spans="1:11" x14ac:dyDescent="0.3">
      <c r="A93" s="4"/>
      <c r="B93" s="37" t="s">
        <v>15</v>
      </c>
      <c r="C93" s="38"/>
      <c r="D93" s="9">
        <f>D58+D59+D60+D61+D69+D70+D74+D75+D76</f>
        <v>742447.3</v>
      </c>
      <c r="E93" s="9">
        <f>E58+E59+E60+E61+E69+E70+E74+E75+E76</f>
        <v>0</v>
      </c>
      <c r="F93" s="9">
        <f t="shared" si="16"/>
        <v>742447.3</v>
      </c>
      <c r="G93" s="9">
        <f>G58+G59+G60+G61+G69+G70+G74+G75+G76</f>
        <v>0</v>
      </c>
      <c r="H93" s="9">
        <f t="shared" si="16"/>
        <v>742447.3</v>
      </c>
      <c r="I93" s="22">
        <f>I58+I59+I60+I61+I69+I70+I74+I75+I76+I62+I63</f>
        <v>11514.416000000001</v>
      </c>
      <c r="J93" s="9">
        <f t="shared" si="4"/>
        <v>753961.71600000001</v>
      </c>
    </row>
    <row r="94" spans="1:11" x14ac:dyDescent="0.3">
      <c r="A94" s="4"/>
      <c r="B94" s="37" t="s">
        <v>23</v>
      </c>
      <c r="C94" s="38"/>
      <c r="D94" s="9">
        <f>D26+D27+D28+D29</f>
        <v>263995.8</v>
      </c>
      <c r="E94" s="9">
        <f>E26+E27+E28+E29</f>
        <v>-7515.2999999999993</v>
      </c>
      <c r="F94" s="9">
        <f t="shared" si="16"/>
        <v>256480.5</v>
      </c>
      <c r="G94" s="9">
        <f>G26+G27+G28+G29</f>
        <v>0</v>
      </c>
      <c r="H94" s="9">
        <f t="shared" si="16"/>
        <v>256480.5</v>
      </c>
      <c r="I94" s="9">
        <f>I26+I27+I28+I29+I30+I31</f>
        <v>8993.0429999999997</v>
      </c>
      <c r="J94" s="9">
        <f t="shared" si="4"/>
        <v>265473.54300000001</v>
      </c>
    </row>
    <row r="95" spans="1:11" x14ac:dyDescent="0.3">
      <c r="A95" s="4"/>
      <c r="B95" s="45" t="s">
        <v>20</v>
      </c>
      <c r="C95" s="38"/>
      <c r="D95" s="9">
        <f>D81+D82</f>
        <v>105713.2</v>
      </c>
      <c r="E95" s="9">
        <f>E81+E82</f>
        <v>5000</v>
      </c>
      <c r="F95" s="9">
        <f t="shared" si="16"/>
        <v>110713.2</v>
      </c>
      <c r="G95" s="9">
        <f>G81+G82</f>
        <v>0</v>
      </c>
      <c r="H95" s="9">
        <f t="shared" si="16"/>
        <v>110713.2</v>
      </c>
      <c r="I95" s="9">
        <f>I81+I82</f>
        <v>56982.055</v>
      </c>
      <c r="J95" s="9">
        <f t="shared" si="4"/>
        <v>167695.255</v>
      </c>
    </row>
    <row r="96" spans="1:11" x14ac:dyDescent="0.3">
      <c r="A96" s="4"/>
      <c r="B96" s="40" t="s">
        <v>18</v>
      </c>
      <c r="C96" s="41"/>
      <c r="D96" s="9">
        <f>D67+D68</f>
        <v>10388</v>
      </c>
      <c r="E96" s="9">
        <f>E67+E68</f>
        <v>0</v>
      </c>
      <c r="F96" s="9">
        <f t="shared" si="16"/>
        <v>10388</v>
      </c>
      <c r="G96" s="9">
        <f>G67+G68</f>
        <v>0</v>
      </c>
      <c r="H96" s="9">
        <f t="shared" si="16"/>
        <v>10388</v>
      </c>
      <c r="I96" s="9">
        <f>I67+I68</f>
        <v>0</v>
      </c>
      <c r="J96" s="9">
        <f t="shared" si="4"/>
        <v>10388</v>
      </c>
    </row>
    <row r="97" spans="1:10" x14ac:dyDescent="0.3">
      <c r="A97" s="14"/>
      <c r="B97" s="40" t="s">
        <v>94</v>
      </c>
      <c r="C97" s="41"/>
      <c r="D97" s="9">
        <f>D22</f>
        <v>200000</v>
      </c>
      <c r="E97" s="9">
        <f>E22</f>
        <v>0</v>
      </c>
      <c r="F97" s="9">
        <f t="shared" si="16"/>
        <v>200000</v>
      </c>
      <c r="G97" s="9">
        <f>G22</f>
        <v>0</v>
      </c>
      <c r="H97" s="9">
        <f t="shared" si="16"/>
        <v>200000</v>
      </c>
      <c r="I97" s="9">
        <f>I22+I84</f>
        <v>39893.26</v>
      </c>
      <c r="J97" s="9">
        <f t="shared" si="4"/>
        <v>239893.26</v>
      </c>
    </row>
    <row r="98" spans="1:10" x14ac:dyDescent="0.3">
      <c r="A98" s="14"/>
      <c r="B98" s="40" t="s">
        <v>40</v>
      </c>
      <c r="C98" s="41"/>
      <c r="D98" s="9">
        <f>D50</f>
        <v>0</v>
      </c>
      <c r="E98" s="9">
        <f>E50</f>
        <v>0</v>
      </c>
      <c r="F98" s="9">
        <f t="shared" si="16"/>
        <v>0</v>
      </c>
      <c r="G98" s="9">
        <f>G50</f>
        <v>415620.67700000003</v>
      </c>
      <c r="H98" s="9">
        <f t="shared" si="16"/>
        <v>415620.67700000003</v>
      </c>
      <c r="I98" s="22">
        <f>I50+I52</f>
        <v>1017021.742</v>
      </c>
      <c r="J98" s="9">
        <f>H98+I98</f>
        <v>1432642.419</v>
      </c>
    </row>
  </sheetData>
  <sheetProtection password="CF5C" sheet="1" objects="1" scenarios="1"/>
  <autoFilter ref="A17:L98">
    <filterColumn colId="11">
      <filters blank="1"/>
    </filterColumn>
  </autoFilter>
  <mergeCells count="24">
    <mergeCell ref="A11:J13"/>
    <mergeCell ref="B97:C97"/>
    <mergeCell ref="B98:C98"/>
    <mergeCell ref="B86:C86"/>
    <mergeCell ref="B87:C87"/>
    <mergeCell ref="B90:C90"/>
    <mergeCell ref="B95:C95"/>
    <mergeCell ref="B96:C96"/>
    <mergeCell ref="A16:A17"/>
    <mergeCell ref="B16:B17"/>
    <mergeCell ref="C16:C17"/>
    <mergeCell ref="D16:D17"/>
    <mergeCell ref="E16:E17"/>
    <mergeCell ref="K16:K17"/>
    <mergeCell ref="F16:F17"/>
    <mergeCell ref="B91:C91"/>
    <mergeCell ref="B93:C93"/>
    <mergeCell ref="B94:C94"/>
    <mergeCell ref="B92:C92"/>
    <mergeCell ref="B85:C85"/>
    <mergeCell ref="I16:I17"/>
    <mergeCell ref="J16:J17"/>
    <mergeCell ref="G16:G17"/>
    <mergeCell ref="H16:H17"/>
  </mergeCells>
  <pageMargins left="0.98425196850393704" right="0.39370078740157483" top="0.51" bottom="0.78740157480314965" header="0.51181102362204722" footer="0.51181102362204722"/>
  <pageSetup paperSize="9" scale="70" fitToHeight="3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2014 год</vt:lpstr>
      <vt:lpstr>'2014 год'!Заголовки_для_печати</vt:lpstr>
      <vt:lpstr>'2014 год'!Область_печати</vt:lpstr>
    </vt:vector>
  </TitlesOfParts>
  <Company>Департамент финансов администрации г.Перми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Катцина Анна Владиславовна</dc:creator>
  <cp:lastModifiedBy>Колышкина Елена Владимировна</cp:lastModifiedBy>
  <cp:lastPrinted>2014-03-25T08:57:07Z</cp:lastPrinted>
  <dcterms:created xsi:type="dcterms:W3CDTF">2013-10-12T06:09:22Z</dcterms:created>
  <dcterms:modified xsi:type="dcterms:W3CDTF">2014-03-25T08:57:15Z</dcterms:modified>
</cp:coreProperties>
</file>