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!_МЕСЯЦ_!\Уточнение бюджета ноябрь 2017\Пакет на Думу ноябрь 2017\Проект решения\"/>
    </mc:Choice>
  </mc:AlternateContent>
  <bookViews>
    <workbookView xWindow="0" yWindow="0" windowWidth="28800" windowHeight="11832"/>
  </bookViews>
  <sheets>
    <sheet name="2018-2019" sheetId="1" r:id="rId1"/>
  </sheets>
  <definedNames>
    <definedName name="_xlnm._FilterDatabase" localSheetId="0" hidden="1">'2018-2019'!$A$14:$AO$113</definedName>
    <definedName name="_xlnm.Print_Titles" localSheetId="0">'2018-2019'!$13:$14</definedName>
    <definedName name="_xlnm.Print_Area" localSheetId="0">'2018-2019'!$A$1:$Y$113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1" i="1" l="1"/>
  <c r="AL112" i="1" l="1"/>
  <c r="AJ112" i="1"/>
  <c r="AL111" i="1"/>
  <c r="AJ111" i="1"/>
  <c r="AL110" i="1"/>
  <c r="AL109" i="1"/>
  <c r="AJ109" i="1"/>
  <c r="AL108" i="1"/>
  <c r="AJ108" i="1"/>
  <c r="AL107" i="1"/>
  <c r="AJ107" i="1"/>
  <c r="AL106" i="1"/>
  <c r="AJ106" i="1"/>
  <c r="AL104" i="1"/>
  <c r="AJ104" i="1"/>
  <c r="AL92" i="1"/>
  <c r="AJ92" i="1"/>
  <c r="AL90" i="1"/>
  <c r="AJ90" i="1"/>
  <c r="AL86" i="1"/>
  <c r="AJ86" i="1"/>
  <c r="AL80" i="1"/>
  <c r="AJ80" i="1"/>
  <c r="AL75" i="1"/>
  <c r="AJ75" i="1"/>
  <c r="AL67" i="1"/>
  <c r="AJ67" i="1"/>
  <c r="AJ62" i="1"/>
  <c r="AL61" i="1"/>
  <c r="AL101" i="1" s="1"/>
  <c r="AJ61" i="1"/>
  <c r="AJ101" i="1" s="1"/>
  <c r="AL59" i="1"/>
  <c r="AJ59" i="1"/>
  <c r="AL51" i="1"/>
  <c r="AJ51" i="1"/>
  <c r="AJ49" i="1" s="1"/>
  <c r="AJ42" i="1"/>
  <c r="AL37" i="1"/>
  <c r="AJ37" i="1"/>
  <c r="AL36" i="1"/>
  <c r="AJ36" i="1"/>
  <c r="AL26" i="1"/>
  <c r="AJ26" i="1"/>
  <c r="AL19" i="1"/>
  <c r="AJ19" i="1"/>
  <c r="AL18" i="1"/>
  <c r="AL102" i="1" s="1"/>
  <c r="AJ18" i="1"/>
  <c r="AL17" i="1"/>
  <c r="AJ17" i="1"/>
  <c r="AJ102" i="1" l="1"/>
  <c r="AJ15" i="1"/>
  <c r="AJ113" i="1"/>
  <c r="AL113" i="1"/>
  <c r="AL34" i="1"/>
  <c r="AJ57" i="1"/>
  <c r="AJ105" i="1"/>
  <c r="AJ110" i="1"/>
  <c r="AL15" i="1"/>
  <c r="AL105" i="1"/>
  <c r="AL49" i="1"/>
  <c r="AJ34" i="1"/>
  <c r="AL57" i="1"/>
  <c r="AF96" i="1"/>
  <c r="AL99" i="1" l="1"/>
  <c r="AJ99" i="1"/>
  <c r="AH112" i="1"/>
  <c r="AF112" i="1"/>
  <c r="AF42" i="1" l="1"/>
  <c r="AH92" i="1" l="1"/>
  <c r="AF92" i="1"/>
  <c r="AI96" i="1"/>
  <c r="AM96" i="1" s="1"/>
  <c r="AG96" i="1"/>
  <c r="AK96" i="1" s="1"/>
  <c r="AG56" i="1" l="1"/>
  <c r="AK56" i="1" s="1"/>
  <c r="AH51" i="1"/>
  <c r="AF51" i="1"/>
  <c r="AI56" i="1"/>
  <c r="AM56" i="1" s="1"/>
  <c r="AH111" i="1" l="1"/>
  <c r="AF111" i="1"/>
  <c r="AH110" i="1"/>
  <c r="AF110" i="1"/>
  <c r="AH109" i="1"/>
  <c r="AF109" i="1"/>
  <c r="AH108" i="1"/>
  <c r="AF108" i="1"/>
  <c r="AH107" i="1"/>
  <c r="AF107" i="1"/>
  <c r="AH106" i="1"/>
  <c r="AF106" i="1"/>
  <c r="AH104" i="1"/>
  <c r="AF104" i="1"/>
  <c r="AH90" i="1"/>
  <c r="AF90" i="1"/>
  <c r="AH86" i="1"/>
  <c r="AF86" i="1"/>
  <c r="AH80" i="1"/>
  <c r="AF80" i="1"/>
  <c r="AH75" i="1"/>
  <c r="AF75" i="1"/>
  <c r="AH67" i="1"/>
  <c r="AH105" i="1" s="1"/>
  <c r="AF67" i="1"/>
  <c r="AF62" i="1"/>
  <c r="AH61" i="1"/>
  <c r="AH101" i="1" s="1"/>
  <c r="AF61" i="1"/>
  <c r="AF101" i="1" s="1"/>
  <c r="AH59" i="1"/>
  <c r="AF59" i="1"/>
  <c r="AH49" i="1"/>
  <c r="AF49" i="1"/>
  <c r="AH37" i="1"/>
  <c r="AF37" i="1"/>
  <c r="AH36" i="1"/>
  <c r="AF36" i="1"/>
  <c r="AH26" i="1"/>
  <c r="AF26" i="1"/>
  <c r="AH19" i="1"/>
  <c r="AF19" i="1"/>
  <c r="AH18" i="1"/>
  <c r="AF18" i="1"/>
  <c r="AF102" i="1" s="1"/>
  <c r="AH17" i="1"/>
  <c r="AF17" i="1"/>
  <c r="AF113" i="1" l="1"/>
  <c r="AH34" i="1"/>
  <c r="AH113" i="1"/>
  <c r="AF105" i="1"/>
  <c r="AH102" i="1"/>
  <c r="AF34" i="1"/>
  <c r="AH57" i="1"/>
  <c r="AH15" i="1"/>
  <c r="AF57" i="1"/>
  <c r="AF15" i="1"/>
  <c r="AD59" i="1"/>
  <c r="AB59" i="1"/>
  <c r="AE85" i="1"/>
  <c r="AI85" i="1" s="1"/>
  <c r="AM85" i="1" s="1"/>
  <c r="AC85" i="1"/>
  <c r="AG85" i="1" s="1"/>
  <c r="AK85" i="1" s="1"/>
  <c r="AD112" i="1"/>
  <c r="AD111" i="1"/>
  <c r="AD110" i="1"/>
  <c r="AD109" i="1"/>
  <c r="AD108" i="1"/>
  <c r="AD107" i="1"/>
  <c r="AD106" i="1"/>
  <c r="AD104" i="1"/>
  <c r="AD92" i="1"/>
  <c r="AD90" i="1"/>
  <c r="AD86" i="1"/>
  <c r="AD80" i="1"/>
  <c r="AD75" i="1"/>
  <c r="AD67" i="1"/>
  <c r="AD61" i="1"/>
  <c r="AD101" i="1" s="1"/>
  <c r="AD51" i="1"/>
  <c r="AD37" i="1"/>
  <c r="AD36" i="1"/>
  <c r="AD26" i="1"/>
  <c r="AD19" i="1"/>
  <c r="AD18" i="1"/>
  <c r="AD17" i="1"/>
  <c r="AB112" i="1"/>
  <c r="AB111" i="1"/>
  <c r="AB110" i="1"/>
  <c r="AB109" i="1"/>
  <c r="AB108" i="1"/>
  <c r="AB107" i="1"/>
  <c r="AB106" i="1"/>
  <c r="AB104" i="1"/>
  <c r="AB92" i="1"/>
  <c r="AB90" i="1"/>
  <c r="AB86" i="1"/>
  <c r="AB80" i="1"/>
  <c r="AB75" i="1"/>
  <c r="AB67" i="1"/>
  <c r="AB62" i="1"/>
  <c r="AB61" i="1"/>
  <c r="AB51" i="1"/>
  <c r="AB49" i="1" s="1"/>
  <c r="AB37" i="1"/>
  <c r="AB36" i="1"/>
  <c r="AB26" i="1"/>
  <c r="AB19" i="1"/>
  <c r="AB18" i="1"/>
  <c r="AB17" i="1"/>
  <c r="AH99" i="1" l="1"/>
  <c r="AF99" i="1"/>
  <c r="AD34" i="1"/>
  <c r="AB34" i="1"/>
  <c r="AB15" i="1"/>
  <c r="AB105" i="1"/>
  <c r="AD105" i="1"/>
  <c r="AB113" i="1"/>
  <c r="AB57" i="1"/>
  <c r="AB102" i="1"/>
  <c r="AD15" i="1"/>
  <c r="AD57" i="1"/>
  <c r="AD49" i="1"/>
  <c r="AD102" i="1"/>
  <c r="AD113" i="1"/>
  <c r="AB101" i="1"/>
  <c r="AA84" i="1"/>
  <c r="AA98" i="1"/>
  <c r="AE84" i="1" l="1"/>
  <c r="AI84" i="1" s="1"/>
  <c r="AM84" i="1" s="1"/>
  <c r="AB99" i="1"/>
  <c r="AD99" i="1"/>
  <c r="X28" i="1"/>
  <c r="Z112" i="1" l="1"/>
  <c r="Z111" i="1"/>
  <c r="Z110" i="1"/>
  <c r="Z109" i="1"/>
  <c r="Z108" i="1"/>
  <c r="Z107" i="1"/>
  <c r="Z106" i="1"/>
  <c r="Z104" i="1"/>
  <c r="Z92" i="1"/>
  <c r="Z90" i="1"/>
  <c r="Z86" i="1"/>
  <c r="Z80" i="1"/>
  <c r="Z75" i="1"/>
  <c r="Z67" i="1"/>
  <c r="Z61" i="1"/>
  <c r="Z59" i="1"/>
  <c r="Z51" i="1"/>
  <c r="Z49" i="1" s="1"/>
  <c r="Z37" i="1"/>
  <c r="Z36" i="1"/>
  <c r="Z26" i="1"/>
  <c r="Z17" i="1"/>
  <c r="Z18" i="1"/>
  <c r="Z102" i="1" s="1"/>
  <c r="Z34" i="1" l="1"/>
  <c r="Z105" i="1"/>
  <c r="Z57" i="1"/>
  <c r="Z15" i="1"/>
  <c r="Z19" i="1"/>
  <c r="Z113" i="1" s="1"/>
  <c r="Z101" i="1"/>
  <c r="X109" i="1"/>
  <c r="V109" i="1"/>
  <c r="X107" i="1"/>
  <c r="X104" i="1"/>
  <c r="V104" i="1"/>
  <c r="X36" i="1"/>
  <c r="V36" i="1"/>
  <c r="Y48" i="1"/>
  <c r="AA48" i="1" s="1"/>
  <c r="W48" i="1"/>
  <c r="AC48" i="1" s="1"/>
  <c r="AG48" i="1" s="1"/>
  <c r="AK48" i="1" s="1"/>
  <c r="Y47" i="1"/>
  <c r="AA47" i="1" s="1"/>
  <c r="W47" i="1"/>
  <c r="AC47" i="1" s="1"/>
  <c r="AG47" i="1" s="1"/>
  <c r="AK47" i="1" s="1"/>
  <c r="AE47" i="1" l="1"/>
  <c r="AI47" i="1" s="1"/>
  <c r="AM47" i="1" s="1"/>
  <c r="AE48" i="1"/>
  <c r="AI48" i="1" s="1"/>
  <c r="AM48" i="1" s="1"/>
  <c r="Z99" i="1"/>
  <c r="V17" i="1"/>
  <c r="Y33" i="1"/>
  <c r="AA33" i="1" s="1"/>
  <c r="W33" i="1"/>
  <c r="AC33" i="1" s="1"/>
  <c r="AG33" i="1" s="1"/>
  <c r="AK33" i="1" s="1"/>
  <c r="AE33" i="1" l="1"/>
  <c r="AI33" i="1" s="1"/>
  <c r="AM33" i="1" s="1"/>
  <c r="Y32" i="1"/>
  <c r="AA32" i="1" s="1"/>
  <c r="W32" i="1"/>
  <c r="AC32" i="1" s="1"/>
  <c r="AG32" i="1" s="1"/>
  <c r="AK32" i="1" s="1"/>
  <c r="X26" i="1"/>
  <c r="V26" i="1"/>
  <c r="X21" i="1"/>
  <c r="V19" i="1"/>
  <c r="AE32" i="1" l="1"/>
  <c r="AI32" i="1" s="1"/>
  <c r="AM32" i="1" s="1"/>
  <c r="V113" i="1"/>
  <c r="X19" i="1"/>
  <c r="X113" i="1" s="1"/>
  <c r="X17" i="1"/>
  <c r="X59" i="1"/>
  <c r="V59" i="1"/>
  <c r="W84" i="1"/>
  <c r="AC84" i="1" s="1"/>
  <c r="AG84" i="1" s="1"/>
  <c r="AK84" i="1" s="1"/>
  <c r="X112" i="1" l="1"/>
  <c r="V112" i="1"/>
  <c r="X111" i="1"/>
  <c r="V111" i="1"/>
  <c r="X110" i="1"/>
  <c r="V110" i="1"/>
  <c r="X108" i="1"/>
  <c r="V108" i="1"/>
  <c r="V107" i="1"/>
  <c r="X106" i="1"/>
  <c r="V106" i="1"/>
  <c r="X92" i="1"/>
  <c r="V92" i="1"/>
  <c r="X90" i="1"/>
  <c r="V90" i="1"/>
  <c r="X86" i="1"/>
  <c r="V86" i="1"/>
  <c r="X80" i="1"/>
  <c r="V80" i="1"/>
  <c r="X75" i="1"/>
  <c r="V75" i="1"/>
  <c r="X67" i="1"/>
  <c r="V67" i="1"/>
  <c r="V62" i="1"/>
  <c r="X61" i="1"/>
  <c r="V61" i="1"/>
  <c r="V101" i="1" s="1"/>
  <c r="X51" i="1"/>
  <c r="V51" i="1"/>
  <c r="X37" i="1"/>
  <c r="V37" i="1"/>
  <c r="X18" i="1"/>
  <c r="V18" i="1"/>
  <c r="V105" i="1" l="1"/>
  <c r="V102" i="1"/>
  <c r="X105" i="1"/>
  <c r="X34" i="1"/>
  <c r="V15" i="1"/>
  <c r="X49" i="1"/>
  <c r="X57" i="1"/>
  <c r="X101" i="1"/>
  <c r="X102" i="1"/>
  <c r="V34" i="1"/>
  <c r="V49" i="1"/>
  <c r="V57" i="1"/>
  <c r="X15" i="1"/>
  <c r="T113" i="1"/>
  <c r="T92" i="1"/>
  <c r="U95" i="1"/>
  <c r="Y95" i="1" s="1"/>
  <c r="AA95" i="1" s="1"/>
  <c r="R113" i="1"/>
  <c r="R92" i="1"/>
  <c r="S95" i="1"/>
  <c r="W95" i="1" s="1"/>
  <c r="AC95" i="1" s="1"/>
  <c r="AG95" i="1" s="1"/>
  <c r="AK95" i="1" s="1"/>
  <c r="AE95" i="1" l="1"/>
  <c r="AI95" i="1" s="1"/>
  <c r="AM95" i="1" s="1"/>
  <c r="V99" i="1"/>
  <c r="X99" i="1"/>
  <c r="T17" i="1"/>
  <c r="R17" i="1"/>
  <c r="U31" i="1"/>
  <c r="Y31" i="1" s="1"/>
  <c r="AA31" i="1" s="1"/>
  <c r="S31" i="1"/>
  <c r="W31" i="1" s="1"/>
  <c r="AC31" i="1" s="1"/>
  <c r="AG31" i="1" s="1"/>
  <c r="AK31" i="1" s="1"/>
  <c r="AE31" i="1" l="1"/>
  <c r="AI31" i="1" s="1"/>
  <c r="AM31" i="1" s="1"/>
  <c r="T61" i="1"/>
  <c r="T59" i="1"/>
  <c r="R61" i="1"/>
  <c r="R59" i="1"/>
  <c r="T112" i="1"/>
  <c r="U82" i="1"/>
  <c r="Y82" i="1" s="1"/>
  <c r="AA82" i="1" s="1"/>
  <c r="U83" i="1"/>
  <c r="Y83" i="1" s="1"/>
  <c r="AA83" i="1" s="1"/>
  <c r="T80" i="1"/>
  <c r="U80" i="1" s="1"/>
  <c r="Y80" i="1" s="1"/>
  <c r="AA80" i="1" s="1"/>
  <c r="S82" i="1"/>
  <c r="W82" i="1" s="1"/>
  <c r="AC82" i="1" s="1"/>
  <c r="AG82" i="1" s="1"/>
  <c r="AK82" i="1" s="1"/>
  <c r="S83" i="1"/>
  <c r="W83" i="1" s="1"/>
  <c r="AC83" i="1" s="1"/>
  <c r="AG83" i="1" s="1"/>
  <c r="AK83" i="1" s="1"/>
  <c r="R80" i="1"/>
  <c r="S80" i="1" s="1"/>
  <c r="W80" i="1" s="1"/>
  <c r="AC80" i="1" s="1"/>
  <c r="AG80" i="1" s="1"/>
  <c r="AK80" i="1" s="1"/>
  <c r="AE80" i="1" l="1"/>
  <c r="AI80" i="1" s="1"/>
  <c r="AM80" i="1" s="1"/>
  <c r="AE82" i="1"/>
  <c r="AI82" i="1" s="1"/>
  <c r="AM82" i="1" s="1"/>
  <c r="AE83" i="1"/>
  <c r="AI83" i="1" s="1"/>
  <c r="AM83" i="1" s="1"/>
  <c r="T51" i="1"/>
  <c r="T49" i="1" s="1"/>
  <c r="R51" i="1"/>
  <c r="R49" i="1" s="1"/>
  <c r="U55" i="1"/>
  <c r="Y55" i="1" s="1"/>
  <c r="AA55" i="1" s="1"/>
  <c r="S55" i="1"/>
  <c r="W55" i="1" s="1"/>
  <c r="AC55" i="1" s="1"/>
  <c r="AG55" i="1" s="1"/>
  <c r="AK55" i="1" s="1"/>
  <c r="R112" i="1"/>
  <c r="T111" i="1"/>
  <c r="R111" i="1"/>
  <c r="T110" i="1"/>
  <c r="R110" i="1"/>
  <c r="T108" i="1"/>
  <c r="R108" i="1"/>
  <c r="R107" i="1"/>
  <c r="T106" i="1"/>
  <c r="R106" i="1"/>
  <c r="T104" i="1"/>
  <c r="R104" i="1"/>
  <c r="T90" i="1"/>
  <c r="R90" i="1"/>
  <c r="T86" i="1"/>
  <c r="R86" i="1"/>
  <c r="T75" i="1"/>
  <c r="R75" i="1"/>
  <c r="T67" i="1"/>
  <c r="R67" i="1"/>
  <c r="R62" i="1"/>
  <c r="R101" i="1"/>
  <c r="T37" i="1"/>
  <c r="R37" i="1"/>
  <c r="T36" i="1"/>
  <c r="R36" i="1"/>
  <c r="T18" i="1"/>
  <c r="R18" i="1"/>
  <c r="R15" i="1" s="1"/>
  <c r="AE55" i="1" l="1"/>
  <c r="AI55" i="1" s="1"/>
  <c r="AM55" i="1" s="1"/>
  <c r="T102" i="1"/>
  <c r="R34" i="1"/>
  <c r="T34" i="1"/>
  <c r="R105" i="1"/>
  <c r="T15" i="1"/>
  <c r="R102" i="1"/>
  <c r="T105" i="1"/>
  <c r="T57" i="1"/>
  <c r="T101" i="1"/>
  <c r="R57" i="1"/>
  <c r="P113" i="1"/>
  <c r="N113" i="1"/>
  <c r="P112" i="1"/>
  <c r="N112" i="1"/>
  <c r="P111" i="1"/>
  <c r="N111" i="1"/>
  <c r="P110" i="1"/>
  <c r="N110" i="1"/>
  <c r="P108" i="1"/>
  <c r="N108" i="1"/>
  <c r="N107" i="1"/>
  <c r="P106" i="1"/>
  <c r="N106" i="1"/>
  <c r="P104" i="1"/>
  <c r="N104" i="1"/>
  <c r="P92" i="1"/>
  <c r="N92" i="1"/>
  <c r="P90" i="1"/>
  <c r="N90" i="1"/>
  <c r="P86" i="1"/>
  <c r="N86" i="1"/>
  <c r="P75" i="1"/>
  <c r="N75" i="1"/>
  <c r="P67" i="1"/>
  <c r="P105" i="1" s="1"/>
  <c r="N67" i="1"/>
  <c r="N62" i="1"/>
  <c r="P61" i="1"/>
  <c r="N61" i="1"/>
  <c r="N101" i="1" s="1"/>
  <c r="P59" i="1"/>
  <c r="N59" i="1"/>
  <c r="P51" i="1"/>
  <c r="P49" i="1" s="1"/>
  <c r="N51" i="1"/>
  <c r="P37" i="1"/>
  <c r="N37" i="1"/>
  <c r="P36" i="1"/>
  <c r="N36" i="1"/>
  <c r="P18" i="1"/>
  <c r="N18" i="1"/>
  <c r="N102" i="1" s="1"/>
  <c r="P17" i="1"/>
  <c r="N17" i="1"/>
  <c r="P102" i="1" l="1"/>
  <c r="N15" i="1"/>
  <c r="T99" i="1"/>
  <c r="P15" i="1"/>
  <c r="R99" i="1"/>
  <c r="N34" i="1"/>
  <c r="P57" i="1"/>
  <c r="N105" i="1"/>
  <c r="N49" i="1"/>
  <c r="P34" i="1"/>
  <c r="N57" i="1"/>
  <c r="P101" i="1"/>
  <c r="M54" i="1"/>
  <c r="Q54" i="1" s="1"/>
  <c r="U54" i="1" s="1"/>
  <c r="Y54" i="1" s="1"/>
  <c r="AA54" i="1" s="1"/>
  <c r="M89" i="1"/>
  <c r="Q89" i="1" s="1"/>
  <c r="U89" i="1" s="1"/>
  <c r="Y89" i="1" s="1"/>
  <c r="AA89" i="1" s="1"/>
  <c r="M79" i="1"/>
  <c r="Q79" i="1" s="1"/>
  <c r="U79" i="1" s="1"/>
  <c r="Y79" i="1" s="1"/>
  <c r="AA79" i="1" s="1"/>
  <c r="AE54" i="1" l="1"/>
  <c r="AI54" i="1" s="1"/>
  <c r="AM54" i="1" s="1"/>
  <c r="AE79" i="1"/>
  <c r="AI79" i="1" s="1"/>
  <c r="AM79" i="1" s="1"/>
  <c r="AE89" i="1"/>
  <c r="AI89" i="1" s="1"/>
  <c r="AM89" i="1" s="1"/>
  <c r="N99" i="1"/>
  <c r="P99" i="1"/>
  <c r="J107" i="1"/>
  <c r="J86" i="1"/>
  <c r="K89" i="1"/>
  <c r="O89" i="1" s="1"/>
  <c r="S89" i="1" s="1"/>
  <c r="W89" i="1" s="1"/>
  <c r="AC89" i="1" s="1"/>
  <c r="AG89" i="1" s="1"/>
  <c r="AK89" i="1" s="1"/>
  <c r="J61" i="1" l="1"/>
  <c r="J59" i="1"/>
  <c r="J62" i="1" l="1"/>
  <c r="K79" i="1" l="1"/>
  <c r="O79" i="1" s="1"/>
  <c r="S79" i="1" s="1"/>
  <c r="W79" i="1" s="1"/>
  <c r="AC79" i="1" s="1"/>
  <c r="AG79" i="1" s="1"/>
  <c r="AK79" i="1" s="1"/>
  <c r="J51" i="1"/>
  <c r="K54" i="1"/>
  <c r="O54" i="1" s="1"/>
  <c r="S54" i="1" s="1"/>
  <c r="W54" i="1" s="1"/>
  <c r="AC54" i="1" s="1"/>
  <c r="AG54" i="1" s="1"/>
  <c r="AK54" i="1" s="1"/>
  <c r="M77" i="1" l="1"/>
  <c r="Q77" i="1" s="1"/>
  <c r="U77" i="1" s="1"/>
  <c r="Y77" i="1" s="1"/>
  <c r="AA77" i="1" s="1"/>
  <c r="M78" i="1"/>
  <c r="Q78" i="1" s="1"/>
  <c r="U78" i="1" s="1"/>
  <c r="Y78" i="1" s="1"/>
  <c r="AA78" i="1" s="1"/>
  <c r="L75" i="1"/>
  <c r="M75" i="1" s="1"/>
  <c r="Q75" i="1" s="1"/>
  <c r="U75" i="1" s="1"/>
  <c r="Y75" i="1" s="1"/>
  <c r="AA75" i="1" s="1"/>
  <c r="K77" i="1"/>
  <c r="O77" i="1" s="1"/>
  <c r="S77" i="1" s="1"/>
  <c r="W77" i="1" s="1"/>
  <c r="AC77" i="1" s="1"/>
  <c r="AG77" i="1" s="1"/>
  <c r="AK77" i="1" s="1"/>
  <c r="K78" i="1"/>
  <c r="O78" i="1" s="1"/>
  <c r="S78" i="1" s="1"/>
  <c r="W78" i="1" s="1"/>
  <c r="AC78" i="1" s="1"/>
  <c r="AG78" i="1" s="1"/>
  <c r="AK78" i="1" s="1"/>
  <c r="J75" i="1"/>
  <c r="K75" i="1" s="1"/>
  <c r="O75" i="1" s="1"/>
  <c r="S75" i="1" s="1"/>
  <c r="W75" i="1" s="1"/>
  <c r="AC75" i="1" s="1"/>
  <c r="AG75" i="1" s="1"/>
  <c r="AK75" i="1" s="1"/>
  <c r="AE75" i="1" l="1"/>
  <c r="AI75" i="1" s="1"/>
  <c r="AM75" i="1" s="1"/>
  <c r="AE78" i="1"/>
  <c r="AI78" i="1" s="1"/>
  <c r="AM78" i="1" s="1"/>
  <c r="AE77" i="1"/>
  <c r="AI77" i="1" s="1"/>
  <c r="AM77" i="1" s="1"/>
  <c r="J67" i="1"/>
  <c r="J105" i="1" s="1"/>
  <c r="L67" i="1"/>
  <c r="L113" i="1" l="1"/>
  <c r="L112" i="1"/>
  <c r="L111" i="1"/>
  <c r="L110" i="1"/>
  <c r="L108" i="1"/>
  <c r="J108" i="1"/>
  <c r="L106" i="1"/>
  <c r="L105" i="1"/>
  <c r="L104" i="1"/>
  <c r="J113" i="1"/>
  <c r="J112" i="1"/>
  <c r="J111" i="1"/>
  <c r="J110" i="1"/>
  <c r="J106" i="1"/>
  <c r="J104" i="1"/>
  <c r="L92" i="1" l="1"/>
  <c r="J92" i="1"/>
  <c r="L90" i="1"/>
  <c r="J90" i="1"/>
  <c r="L86" i="1"/>
  <c r="L61" i="1"/>
  <c r="L101" i="1" s="1"/>
  <c r="L59" i="1"/>
  <c r="J101" i="1"/>
  <c r="L51" i="1"/>
  <c r="L49" i="1" s="1"/>
  <c r="J49" i="1"/>
  <c r="L37" i="1"/>
  <c r="L36" i="1"/>
  <c r="J37" i="1"/>
  <c r="J36" i="1"/>
  <c r="L18" i="1"/>
  <c r="L102" i="1" s="1"/>
  <c r="L17" i="1"/>
  <c r="J18" i="1"/>
  <c r="J17" i="1"/>
  <c r="J15" i="1" l="1"/>
  <c r="J34" i="1"/>
  <c r="L15" i="1"/>
  <c r="L57" i="1"/>
  <c r="L34" i="1"/>
  <c r="J57" i="1"/>
  <c r="J102" i="1"/>
  <c r="D19" i="1"/>
  <c r="L99" i="1" l="1"/>
  <c r="J99" i="1"/>
  <c r="H113" i="1"/>
  <c r="H112" i="1"/>
  <c r="H111" i="1"/>
  <c r="H110" i="1"/>
  <c r="H108" i="1"/>
  <c r="H106" i="1"/>
  <c r="H105" i="1"/>
  <c r="H104" i="1"/>
  <c r="F113" i="1"/>
  <c r="F112" i="1"/>
  <c r="F111" i="1"/>
  <c r="F110" i="1"/>
  <c r="F108" i="1"/>
  <c r="F106" i="1"/>
  <c r="F105" i="1"/>
  <c r="F104" i="1"/>
  <c r="H92" i="1"/>
  <c r="F92" i="1"/>
  <c r="H90" i="1"/>
  <c r="F90" i="1"/>
  <c r="H86" i="1"/>
  <c r="F86" i="1"/>
  <c r="H61" i="1"/>
  <c r="H101" i="1" s="1"/>
  <c r="H59" i="1"/>
  <c r="F61" i="1"/>
  <c r="F101" i="1" s="1"/>
  <c r="F59" i="1"/>
  <c r="H51" i="1"/>
  <c r="H49" i="1" s="1"/>
  <c r="F51" i="1"/>
  <c r="F49" i="1" s="1"/>
  <c r="H37" i="1"/>
  <c r="H36" i="1"/>
  <c r="F37" i="1"/>
  <c r="F36" i="1"/>
  <c r="H18" i="1"/>
  <c r="H17" i="1"/>
  <c r="F18" i="1"/>
  <c r="F102" i="1" s="1"/>
  <c r="F17" i="1"/>
  <c r="I94" i="1"/>
  <c r="M94" i="1" s="1"/>
  <c r="Q94" i="1" s="1"/>
  <c r="U94" i="1" s="1"/>
  <c r="Y94" i="1" s="1"/>
  <c r="AA94" i="1" s="1"/>
  <c r="G94" i="1"/>
  <c r="K94" i="1" s="1"/>
  <c r="O94" i="1" s="1"/>
  <c r="S94" i="1" s="1"/>
  <c r="W94" i="1" s="1"/>
  <c r="AC94" i="1" s="1"/>
  <c r="AG94" i="1" s="1"/>
  <c r="AK94" i="1" s="1"/>
  <c r="H102" i="1" l="1"/>
  <c r="AE94" i="1"/>
  <c r="AI94" i="1" s="1"/>
  <c r="AM94" i="1" s="1"/>
  <c r="F34" i="1"/>
  <c r="H15" i="1"/>
  <c r="H57" i="1"/>
  <c r="F57" i="1"/>
  <c r="H34" i="1"/>
  <c r="F15" i="1"/>
  <c r="I21" i="1"/>
  <c r="M21" i="1" s="1"/>
  <c r="Q21" i="1" s="1"/>
  <c r="U21" i="1" s="1"/>
  <c r="Y21" i="1" s="1"/>
  <c r="AA21" i="1" s="1"/>
  <c r="I22" i="1"/>
  <c r="M22" i="1" s="1"/>
  <c r="Q22" i="1" s="1"/>
  <c r="U22" i="1" s="1"/>
  <c r="Y22" i="1" s="1"/>
  <c r="AA22" i="1" s="1"/>
  <c r="I23" i="1"/>
  <c r="M23" i="1" s="1"/>
  <c r="Q23" i="1" s="1"/>
  <c r="U23" i="1" s="1"/>
  <c r="Y23" i="1" s="1"/>
  <c r="AA23" i="1" s="1"/>
  <c r="I24" i="1"/>
  <c r="M24" i="1" s="1"/>
  <c r="Q24" i="1" s="1"/>
  <c r="U24" i="1" s="1"/>
  <c r="Y24" i="1" s="1"/>
  <c r="AA24" i="1" s="1"/>
  <c r="I25" i="1"/>
  <c r="M25" i="1" s="1"/>
  <c r="Q25" i="1" s="1"/>
  <c r="U25" i="1" s="1"/>
  <c r="Y25" i="1" s="1"/>
  <c r="AA25" i="1" s="1"/>
  <c r="I28" i="1"/>
  <c r="M28" i="1" s="1"/>
  <c r="Q28" i="1" s="1"/>
  <c r="U28" i="1" s="1"/>
  <c r="Y28" i="1" s="1"/>
  <c r="AA28" i="1" s="1"/>
  <c r="I29" i="1"/>
  <c r="M29" i="1" s="1"/>
  <c r="Q29" i="1" s="1"/>
  <c r="U29" i="1" s="1"/>
  <c r="Y29" i="1" s="1"/>
  <c r="AA29" i="1" s="1"/>
  <c r="I30" i="1"/>
  <c r="M30" i="1" s="1"/>
  <c r="Q30" i="1" s="1"/>
  <c r="U30" i="1" s="1"/>
  <c r="Y30" i="1" s="1"/>
  <c r="AA30" i="1" s="1"/>
  <c r="I35" i="1"/>
  <c r="I38" i="1"/>
  <c r="M38" i="1" s="1"/>
  <c r="Q38" i="1" s="1"/>
  <c r="U38" i="1" s="1"/>
  <c r="Y38" i="1" s="1"/>
  <c r="AA38" i="1" s="1"/>
  <c r="I39" i="1"/>
  <c r="M39" i="1" s="1"/>
  <c r="Q39" i="1" s="1"/>
  <c r="U39" i="1" s="1"/>
  <c r="Y39" i="1" s="1"/>
  <c r="AA39" i="1" s="1"/>
  <c r="I40" i="1"/>
  <c r="M40" i="1" s="1"/>
  <c r="Q40" i="1" s="1"/>
  <c r="U40" i="1" s="1"/>
  <c r="Y40" i="1" s="1"/>
  <c r="AA40" i="1" s="1"/>
  <c r="I41" i="1"/>
  <c r="M41" i="1" s="1"/>
  <c r="Q41" i="1" s="1"/>
  <c r="U41" i="1" s="1"/>
  <c r="Y41" i="1" s="1"/>
  <c r="AA41" i="1" s="1"/>
  <c r="I43" i="1"/>
  <c r="I44" i="1"/>
  <c r="M44" i="1" s="1"/>
  <c r="Q44" i="1" s="1"/>
  <c r="U44" i="1" s="1"/>
  <c r="Y44" i="1" s="1"/>
  <c r="AA44" i="1" s="1"/>
  <c r="I45" i="1"/>
  <c r="M45" i="1" s="1"/>
  <c r="Q45" i="1" s="1"/>
  <c r="U45" i="1" s="1"/>
  <c r="Y45" i="1" s="1"/>
  <c r="AA45" i="1" s="1"/>
  <c r="I46" i="1"/>
  <c r="M46" i="1" s="1"/>
  <c r="Q46" i="1" s="1"/>
  <c r="U46" i="1" s="1"/>
  <c r="Y46" i="1" s="1"/>
  <c r="AA46" i="1" s="1"/>
  <c r="I50" i="1"/>
  <c r="I52" i="1"/>
  <c r="M52" i="1" s="1"/>
  <c r="Q52" i="1" s="1"/>
  <c r="U52" i="1" s="1"/>
  <c r="Y52" i="1" s="1"/>
  <c r="AA52" i="1" s="1"/>
  <c r="I53" i="1"/>
  <c r="M53" i="1" s="1"/>
  <c r="Q53" i="1" s="1"/>
  <c r="U53" i="1" s="1"/>
  <c r="Y53" i="1" s="1"/>
  <c r="AA53" i="1" s="1"/>
  <c r="I60" i="1"/>
  <c r="M60" i="1" s="1"/>
  <c r="Q60" i="1" s="1"/>
  <c r="U60" i="1" s="1"/>
  <c r="Y60" i="1" s="1"/>
  <c r="AA60" i="1" s="1"/>
  <c r="I64" i="1"/>
  <c r="M64" i="1" s="1"/>
  <c r="Q64" i="1" s="1"/>
  <c r="U64" i="1" s="1"/>
  <c r="Y64" i="1" s="1"/>
  <c r="AA64" i="1" s="1"/>
  <c r="I65" i="1"/>
  <c r="M65" i="1" s="1"/>
  <c r="Q65" i="1" s="1"/>
  <c r="U65" i="1" s="1"/>
  <c r="Y65" i="1" s="1"/>
  <c r="AA65" i="1" s="1"/>
  <c r="I66" i="1"/>
  <c r="M66" i="1" s="1"/>
  <c r="Q66" i="1" s="1"/>
  <c r="U66" i="1" s="1"/>
  <c r="Y66" i="1" s="1"/>
  <c r="AA66" i="1" s="1"/>
  <c r="I69" i="1"/>
  <c r="M69" i="1" s="1"/>
  <c r="Q69" i="1" s="1"/>
  <c r="U69" i="1" s="1"/>
  <c r="Y69" i="1" s="1"/>
  <c r="AA69" i="1" s="1"/>
  <c r="I70" i="1"/>
  <c r="M70" i="1" s="1"/>
  <c r="Q70" i="1" s="1"/>
  <c r="U70" i="1" s="1"/>
  <c r="Y70" i="1" s="1"/>
  <c r="AA70" i="1" s="1"/>
  <c r="I71" i="1"/>
  <c r="M71" i="1" s="1"/>
  <c r="Q71" i="1" s="1"/>
  <c r="U71" i="1" s="1"/>
  <c r="Y71" i="1" s="1"/>
  <c r="AA71" i="1" s="1"/>
  <c r="I72" i="1"/>
  <c r="M72" i="1" s="1"/>
  <c r="Q72" i="1" s="1"/>
  <c r="U72" i="1" s="1"/>
  <c r="Y72" i="1" s="1"/>
  <c r="AA72" i="1" s="1"/>
  <c r="I73" i="1"/>
  <c r="M73" i="1" s="1"/>
  <c r="Q73" i="1" s="1"/>
  <c r="U73" i="1" s="1"/>
  <c r="Y73" i="1" s="1"/>
  <c r="AA73" i="1" s="1"/>
  <c r="I74" i="1"/>
  <c r="M74" i="1" s="1"/>
  <c r="Q74" i="1" s="1"/>
  <c r="U74" i="1" s="1"/>
  <c r="Y74" i="1" s="1"/>
  <c r="AA74" i="1" s="1"/>
  <c r="I87" i="1"/>
  <c r="M87" i="1" s="1"/>
  <c r="Q87" i="1" s="1"/>
  <c r="U87" i="1" s="1"/>
  <c r="Y87" i="1" s="1"/>
  <c r="AA87" i="1" s="1"/>
  <c r="I88" i="1"/>
  <c r="M88" i="1" s="1"/>
  <c r="Q88" i="1" s="1"/>
  <c r="U88" i="1" s="1"/>
  <c r="Y88" i="1" s="1"/>
  <c r="AA88" i="1" s="1"/>
  <c r="I91" i="1"/>
  <c r="M91" i="1" s="1"/>
  <c r="Q91" i="1" s="1"/>
  <c r="U91" i="1" s="1"/>
  <c r="Y91" i="1" s="1"/>
  <c r="AA91" i="1" s="1"/>
  <c r="I93" i="1"/>
  <c r="M93" i="1" s="1"/>
  <c r="Q93" i="1" s="1"/>
  <c r="U93" i="1" s="1"/>
  <c r="Y93" i="1" s="1"/>
  <c r="AA93" i="1" s="1"/>
  <c r="I98" i="1"/>
  <c r="I107" i="1"/>
  <c r="M107" i="1" s="1"/>
  <c r="Q107" i="1" s="1"/>
  <c r="U107" i="1" s="1"/>
  <c r="Y107" i="1" s="1"/>
  <c r="AA107" i="1" s="1"/>
  <c r="G21" i="1"/>
  <c r="K21" i="1" s="1"/>
  <c r="O21" i="1" s="1"/>
  <c r="S21" i="1" s="1"/>
  <c r="W21" i="1" s="1"/>
  <c r="AC21" i="1" s="1"/>
  <c r="AG21" i="1" s="1"/>
  <c r="AK21" i="1" s="1"/>
  <c r="G22" i="1"/>
  <c r="K22" i="1" s="1"/>
  <c r="O22" i="1" s="1"/>
  <c r="S22" i="1" s="1"/>
  <c r="W22" i="1" s="1"/>
  <c r="AC22" i="1" s="1"/>
  <c r="AG22" i="1" s="1"/>
  <c r="AK22" i="1" s="1"/>
  <c r="G23" i="1"/>
  <c r="K23" i="1" s="1"/>
  <c r="O23" i="1" s="1"/>
  <c r="S23" i="1" s="1"/>
  <c r="W23" i="1" s="1"/>
  <c r="AC23" i="1" s="1"/>
  <c r="AG23" i="1" s="1"/>
  <c r="AK23" i="1" s="1"/>
  <c r="G24" i="1"/>
  <c r="K24" i="1" s="1"/>
  <c r="O24" i="1" s="1"/>
  <c r="S24" i="1" s="1"/>
  <c r="W24" i="1" s="1"/>
  <c r="AC24" i="1" s="1"/>
  <c r="AG24" i="1" s="1"/>
  <c r="AK24" i="1" s="1"/>
  <c r="G25" i="1"/>
  <c r="K25" i="1" s="1"/>
  <c r="O25" i="1" s="1"/>
  <c r="S25" i="1" s="1"/>
  <c r="W25" i="1" s="1"/>
  <c r="AC25" i="1" s="1"/>
  <c r="AG25" i="1" s="1"/>
  <c r="AK25" i="1" s="1"/>
  <c r="G28" i="1"/>
  <c r="K28" i="1" s="1"/>
  <c r="O28" i="1" s="1"/>
  <c r="S28" i="1" s="1"/>
  <c r="W28" i="1" s="1"/>
  <c r="AC28" i="1" s="1"/>
  <c r="AG28" i="1" s="1"/>
  <c r="AK28" i="1" s="1"/>
  <c r="G29" i="1"/>
  <c r="K29" i="1" s="1"/>
  <c r="O29" i="1" s="1"/>
  <c r="S29" i="1" s="1"/>
  <c r="W29" i="1" s="1"/>
  <c r="AC29" i="1" s="1"/>
  <c r="AG29" i="1" s="1"/>
  <c r="AK29" i="1" s="1"/>
  <c r="G30" i="1"/>
  <c r="K30" i="1" s="1"/>
  <c r="O30" i="1" s="1"/>
  <c r="S30" i="1" s="1"/>
  <c r="W30" i="1" s="1"/>
  <c r="AC30" i="1" s="1"/>
  <c r="AG30" i="1" s="1"/>
  <c r="AK30" i="1" s="1"/>
  <c r="G35" i="1"/>
  <c r="G38" i="1"/>
  <c r="K38" i="1" s="1"/>
  <c r="O38" i="1" s="1"/>
  <c r="S38" i="1" s="1"/>
  <c r="W38" i="1" s="1"/>
  <c r="AC38" i="1" s="1"/>
  <c r="AG38" i="1" s="1"/>
  <c r="AK38" i="1" s="1"/>
  <c r="G39" i="1"/>
  <c r="K39" i="1" s="1"/>
  <c r="O39" i="1" s="1"/>
  <c r="S39" i="1" s="1"/>
  <c r="W39" i="1" s="1"/>
  <c r="AC39" i="1" s="1"/>
  <c r="AG39" i="1" s="1"/>
  <c r="AK39" i="1" s="1"/>
  <c r="G40" i="1"/>
  <c r="K40" i="1" s="1"/>
  <c r="O40" i="1" s="1"/>
  <c r="S40" i="1" s="1"/>
  <c r="W40" i="1" s="1"/>
  <c r="AC40" i="1" s="1"/>
  <c r="AG40" i="1" s="1"/>
  <c r="AK40" i="1" s="1"/>
  <c r="G41" i="1"/>
  <c r="K41" i="1" s="1"/>
  <c r="O41" i="1" s="1"/>
  <c r="S41" i="1" s="1"/>
  <c r="W41" i="1" s="1"/>
  <c r="AC41" i="1" s="1"/>
  <c r="AG41" i="1" s="1"/>
  <c r="AK41" i="1" s="1"/>
  <c r="G43" i="1"/>
  <c r="G44" i="1"/>
  <c r="K44" i="1" s="1"/>
  <c r="O44" i="1" s="1"/>
  <c r="S44" i="1" s="1"/>
  <c r="W44" i="1" s="1"/>
  <c r="AC44" i="1" s="1"/>
  <c r="AG44" i="1" s="1"/>
  <c r="AK44" i="1" s="1"/>
  <c r="G45" i="1"/>
  <c r="K45" i="1" s="1"/>
  <c r="O45" i="1" s="1"/>
  <c r="S45" i="1" s="1"/>
  <c r="W45" i="1" s="1"/>
  <c r="AC45" i="1" s="1"/>
  <c r="AG45" i="1" s="1"/>
  <c r="AK45" i="1" s="1"/>
  <c r="G46" i="1"/>
  <c r="K46" i="1" s="1"/>
  <c r="O46" i="1" s="1"/>
  <c r="S46" i="1" s="1"/>
  <c r="W46" i="1" s="1"/>
  <c r="AC46" i="1" s="1"/>
  <c r="AG46" i="1" s="1"/>
  <c r="AK46" i="1" s="1"/>
  <c r="G50" i="1"/>
  <c r="G52" i="1"/>
  <c r="K52" i="1" s="1"/>
  <c r="O52" i="1" s="1"/>
  <c r="S52" i="1" s="1"/>
  <c r="W52" i="1" s="1"/>
  <c r="AC52" i="1" s="1"/>
  <c r="AG52" i="1" s="1"/>
  <c r="AK52" i="1" s="1"/>
  <c r="G53" i="1"/>
  <c r="K53" i="1" s="1"/>
  <c r="O53" i="1" s="1"/>
  <c r="S53" i="1" s="1"/>
  <c r="W53" i="1" s="1"/>
  <c r="AC53" i="1" s="1"/>
  <c r="AG53" i="1" s="1"/>
  <c r="AK53" i="1" s="1"/>
  <c r="G60" i="1"/>
  <c r="K60" i="1" s="1"/>
  <c r="O60" i="1" s="1"/>
  <c r="S60" i="1" s="1"/>
  <c r="W60" i="1" s="1"/>
  <c r="AC60" i="1" s="1"/>
  <c r="AG60" i="1" s="1"/>
  <c r="AK60" i="1" s="1"/>
  <c r="G64" i="1"/>
  <c r="K64" i="1" s="1"/>
  <c r="O64" i="1" s="1"/>
  <c r="S64" i="1" s="1"/>
  <c r="W64" i="1" s="1"/>
  <c r="AC64" i="1" s="1"/>
  <c r="AG64" i="1" s="1"/>
  <c r="AK64" i="1" s="1"/>
  <c r="G65" i="1"/>
  <c r="K65" i="1" s="1"/>
  <c r="O65" i="1" s="1"/>
  <c r="S65" i="1" s="1"/>
  <c r="W65" i="1" s="1"/>
  <c r="AC65" i="1" s="1"/>
  <c r="AG65" i="1" s="1"/>
  <c r="AK65" i="1" s="1"/>
  <c r="G66" i="1"/>
  <c r="K66" i="1" s="1"/>
  <c r="O66" i="1" s="1"/>
  <c r="S66" i="1" s="1"/>
  <c r="W66" i="1" s="1"/>
  <c r="AC66" i="1" s="1"/>
  <c r="AG66" i="1" s="1"/>
  <c r="AK66" i="1" s="1"/>
  <c r="G69" i="1"/>
  <c r="K69" i="1" s="1"/>
  <c r="O69" i="1" s="1"/>
  <c r="S69" i="1" s="1"/>
  <c r="W69" i="1" s="1"/>
  <c r="AC69" i="1" s="1"/>
  <c r="AG69" i="1" s="1"/>
  <c r="AK69" i="1" s="1"/>
  <c r="G70" i="1"/>
  <c r="K70" i="1" s="1"/>
  <c r="O70" i="1" s="1"/>
  <c r="S70" i="1" s="1"/>
  <c r="W70" i="1" s="1"/>
  <c r="AC70" i="1" s="1"/>
  <c r="AG70" i="1" s="1"/>
  <c r="AK70" i="1" s="1"/>
  <c r="G71" i="1"/>
  <c r="K71" i="1" s="1"/>
  <c r="O71" i="1" s="1"/>
  <c r="S71" i="1" s="1"/>
  <c r="W71" i="1" s="1"/>
  <c r="AC71" i="1" s="1"/>
  <c r="AG71" i="1" s="1"/>
  <c r="AK71" i="1" s="1"/>
  <c r="G72" i="1"/>
  <c r="K72" i="1" s="1"/>
  <c r="O72" i="1" s="1"/>
  <c r="S72" i="1" s="1"/>
  <c r="W72" i="1" s="1"/>
  <c r="AC72" i="1" s="1"/>
  <c r="AG72" i="1" s="1"/>
  <c r="AK72" i="1" s="1"/>
  <c r="G73" i="1"/>
  <c r="K73" i="1" s="1"/>
  <c r="O73" i="1" s="1"/>
  <c r="S73" i="1" s="1"/>
  <c r="W73" i="1" s="1"/>
  <c r="AC73" i="1" s="1"/>
  <c r="AG73" i="1" s="1"/>
  <c r="AK73" i="1" s="1"/>
  <c r="G74" i="1"/>
  <c r="K74" i="1" s="1"/>
  <c r="O74" i="1" s="1"/>
  <c r="S74" i="1" s="1"/>
  <c r="W74" i="1" s="1"/>
  <c r="AC74" i="1" s="1"/>
  <c r="AG74" i="1" s="1"/>
  <c r="AK74" i="1" s="1"/>
  <c r="G87" i="1"/>
  <c r="K87" i="1" s="1"/>
  <c r="O87" i="1" s="1"/>
  <c r="S87" i="1" s="1"/>
  <c r="W87" i="1" s="1"/>
  <c r="AC87" i="1" s="1"/>
  <c r="AG87" i="1" s="1"/>
  <c r="AK87" i="1" s="1"/>
  <c r="G88" i="1"/>
  <c r="K88" i="1" s="1"/>
  <c r="O88" i="1" s="1"/>
  <c r="S88" i="1" s="1"/>
  <c r="W88" i="1" s="1"/>
  <c r="AC88" i="1" s="1"/>
  <c r="AG88" i="1" s="1"/>
  <c r="AK88" i="1" s="1"/>
  <c r="G91" i="1"/>
  <c r="K91" i="1" s="1"/>
  <c r="O91" i="1" s="1"/>
  <c r="S91" i="1" s="1"/>
  <c r="W91" i="1" s="1"/>
  <c r="AC91" i="1" s="1"/>
  <c r="AG91" i="1" s="1"/>
  <c r="AK91" i="1" s="1"/>
  <c r="G93" i="1"/>
  <c r="K93" i="1" s="1"/>
  <c r="O93" i="1" s="1"/>
  <c r="S93" i="1" s="1"/>
  <c r="W93" i="1" s="1"/>
  <c r="AC93" i="1" s="1"/>
  <c r="AG93" i="1" s="1"/>
  <c r="AK93" i="1" s="1"/>
  <c r="G98" i="1"/>
  <c r="G107" i="1"/>
  <c r="K107" i="1" s="1"/>
  <c r="O107" i="1" s="1"/>
  <c r="S107" i="1" s="1"/>
  <c r="W107" i="1" s="1"/>
  <c r="AC107" i="1" s="1"/>
  <c r="AG107" i="1" s="1"/>
  <c r="AK107" i="1" s="1"/>
  <c r="AE107" i="1" l="1"/>
  <c r="AI107" i="1" s="1"/>
  <c r="AM107" i="1" s="1"/>
  <c r="AE88" i="1"/>
  <c r="AI88" i="1" s="1"/>
  <c r="AM88" i="1" s="1"/>
  <c r="AE72" i="1"/>
  <c r="AI72" i="1" s="1"/>
  <c r="AM72" i="1" s="1"/>
  <c r="AE66" i="1"/>
  <c r="AI66" i="1" s="1"/>
  <c r="AM66" i="1" s="1"/>
  <c r="AE53" i="1"/>
  <c r="AI53" i="1" s="1"/>
  <c r="AM53" i="1" s="1"/>
  <c r="AE45" i="1"/>
  <c r="AI45" i="1" s="1"/>
  <c r="AM45" i="1" s="1"/>
  <c r="AE40" i="1"/>
  <c r="AI40" i="1" s="1"/>
  <c r="AM40" i="1" s="1"/>
  <c r="AE30" i="1"/>
  <c r="AI30" i="1" s="1"/>
  <c r="AM30" i="1" s="1"/>
  <c r="AE24" i="1"/>
  <c r="AI24" i="1" s="1"/>
  <c r="AM24" i="1" s="1"/>
  <c r="AE87" i="1"/>
  <c r="AI87" i="1" s="1"/>
  <c r="AM87" i="1" s="1"/>
  <c r="AE71" i="1"/>
  <c r="AI71" i="1" s="1"/>
  <c r="AM71" i="1" s="1"/>
  <c r="AE65" i="1"/>
  <c r="AI65" i="1" s="1"/>
  <c r="AM65" i="1" s="1"/>
  <c r="AE52" i="1"/>
  <c r="AI52" i="1" s="1"/>
  <c r="AM52" i="1" s="1"/>
  <c r="AE44" i="1"/>
  <c r="AI44" i="1" s="1"/>
  <c r="AM44" i="1" s="1"/>
  <c r="AE39" i="1"/>
  <c r="AI39" i="1" s="1"/>
  <c r="AM39" i="1" s="1"/>
  <c r="AE29" i="1"/>
  <c r="AI29" i="1" s="1"/>
  <c r="AM29" i="1" s="1"/>
  <c r="AE23" i="1"/>
  <c r="AI23" i="1" s="1"/>
  <c r="AM23" i="1" s="1"/>
  <c r="AE93" i="1"/>
  <c r="AI93" i="1" s="1"/>
  <c r="AM93" i="1" s="1"/>
  <c r="AE74" i="1"/>
  <c r="AI74" i="1" s="1"/>
  <c r="AM74" i="1" s="1"/>
  <c r="AE70" i="1"/>
  <c r="AI70" i="1" s="1"/>
  <c r="AM70" i="1" s="1"/>
  <c r="AE64" i="1"/>
  <c r="AI64" i="1" s="1"/>
  <c r="AM64" i="1" s="1"/>
  <c r="AE38" i="1"/>
  <c r="AI38" i="1" s="1"/>
  <c r="AM38" i="1" s="1"/>
  <c r="AE28" i="1"/>
  <c r="AI28" i="1" s="1"/>
  <c r="AM28" i="1" s="1"/>
  <c r="AE22" i="1"/>
  <c r="AI22" i="1" s="1"/>
  <c r="AM22" i="1" s="1"/>
  <c r="AE91" i="1"/>
  <c r="AI91" i="1" s="1"/>
  <c r="AM91" i="1" s="1"/>
  <c r="AE73" i="1"/>
  <c r="AI73" i="1" s="1"/>
  <c r="AM73" i="1" s="1"/>
  <c r="AE69" i="1"/>
  <c r="AI69" i="1" s="1"/>
  <c r="AM69" i="1" s="1"/>
  <c r="AE60" i="1"/>
  <c r="AI60" i="1" s="1"/>
  <c r="AM60" i="1" s="1"/>
  <c r="AE46" i="1"/>
  <c r="AI46" i="1" s="1"/>
  <c r="AM46" i="1" s="1"/>
  <c r="AE41" i="1"/>
  <c r="AI41" i="1" s="1"/>
  <c r="AM41" i="1" s="1"/>
  <c r="AE25" i="1"/>
  <c r="AI25" i="1" s="1"/>
  <c r="AM25" i="1" s="1"/>
  <c r="AE21" i="1"/>
  <c r="AI21" i="1" s="1"/>
  <c r="AM21" i="1" s="1"/>
  <c r="W61" i="1"/>
  <c r="AC61" i="1" s="1"/>
  <c r="AG61" i="1" s="1"/>
  <c r="AK61" i="1" s="1"/>
  <c r="S61" i="1"/>
  <c r="F99" i="1"/>
  <c r="H99" i="1"/>
  <c r="E108" i="1"/>
  <c r="I108" i="1" s="1"/>
  <c r="M108" i="1" s="1"/>
  <c r="Q108" i="1" s="1"/>
  <c r="U108" i="1" s="1"/>
  <c r="Y108" i="1" s="1"/>
  <c r="AA108" i="1" s="1"/>
  <c r="D108" i="1"/>
  <c r="G108" i="1" s="1"/>
  <c r="K108" i="1" s="1"/>
  <c r="O108" i="1" s="1"/>
  <c r="S108" i="1" s="1"/>
  <c r="W108" i="1" s="1"/>
  <c r="AC108" i="1" s="1"/>
  <c r="AG108" i="1" s="1"/>
  <c r="AK108" i="1" s="1"/>
  <c r="E59" i="1"/>
  <c r="I59" i="1" s="1"/>
  <c r="M59" i="1" s="1"/>
  <c r="Q59" i="1" s="1"/>
  <c r="U59" i="1" s="1"/>
  <c r="Y59" i="1" s="1"/>
  <c r="AA59" i="1" s="1"/>
  <c r="D59" i="1"/>
  <c r="G59" i="1" s="1"/>
  <c r="K59" i="1" s="1"/>
  <c r="O59" i="1" s="1"/>
  <c r="S59" i="1" s="1"/>
  <c r="W59" i="1" s="1"/>
  <c r="AC59" i="1" s="1"/>
  <c r="AG59" i="1" s="1"/>
  <c r="AK59" i="1" s="1"/>
  <c r="AE108" i="1" l="1"/>
  <c r="AI108" i="1" s="1"/>
  <c r="AM108" i="1" s="1"/>
  <c r="AE59" i="1"/>
  <c r="AI59" i="1" s="1"/>
  <c r="AM59" i="1" s="1"/>
  <c r="E51" i="1"/>
  <c r="I51" i="1" s="1"/>
  <c r="M51" i="1" s="1"/>
  <c r="Q51" i="1" s="1"/>
  <c r="U51" i="1" s="1"/>
  <c r="Y51" i="1" s="1"/>
  <c r="AA51" i="1" s="1"/>
  <c r="D51" i="1"/>
  <c r="G51" i="1" s="1"/>
  <c r="K51" i="1" s="1"/>
  <c r="O51" i="1" s="1"/>
  <c r="S51" i="1" s="1"/>
  <c r="W51" i="1" s="1"/>
  <c r="AC51" i="1" s="1"/>
  <c r="AG51" i="1" s="1"/>
  <c r="AK51" i="1" s="1"/>
  <c r="AE51" i="1" l="1"/>
  <c r="AI51" i="1" s="1"/>
  <c r="AM51" i="1" s="1"/>
  <c r="E36" i="1"/>
  <c r="I36" i="1" s="1"/>
  <c r="M36" i="1" s="1"/>
  <c r="Q36" i="1" s="1"/>
  <c r="U36" i="1" s="1"/>
  <c r="Y36" i="1" s="1"/>
  <c r="AA36" i="1" s="1"/>
  <c r="D36" i="1"/>
  <c r="G36" i="1" s="1"/>
  <c r="K36" i="1" s="1"/>
  <c r="O36" i="1" s="1"/>
  <c r="S36" i="1" s="1"/>
  <c r="W36" i="1" s="1"/>
  <c r="AC36" i="1" s="1"/>
  <c r="AG36" i="1" s="1"/>
  <c r="AK36" i="1" s="1"/>
  <c r="E112" i="1"/>
  <c r="I112" i="1" s="1"/>
  <c r="M112" i="1" s="1"/>
  <c r="Q112" i="1" s="1"/>
  <c r="U112" i="1" s="1"/>
  <c r="Y112" i="1" s="1"/>
  <c r="AA112" i="1" s="1"/>
  <c r="D112" i="1"/>
  <c r="G112" i="1" s="1"/>
  <c r="K112" i="1" s="1"/>
  <c r="O112" i="1" s="1"/>
  <c r="S112" i="1" s="1"/>
  <c r="W112" i="1" s="1"/>
  <c r="AC112" i="1" s="1"/>
  <c r="AG112" i="1" s="1"/>
  <c r="AK112" i="1" s="1"/>
  <c r="E111" i="1"/>
  <c r="I111" i="1" s="1"/>
  <c r="M111" i="1" s="1"/>
  <c r="Q111" i="1" s="1"/>
  <c r="U111" i="1" s="1"/>
  <c r="Y111" i="1" s="1"/>
  <c r="AA111" i="1" s="1"/>
  <c r="E109" i="1"/>
  <c r="I109" i="1" s="1"/>
  <c r="M109" i="1" s="1"/>
  <c r="Q109" i="1" s="1"/>
  <c r="U109" i="1" s="1"/>
  <c r="Y109" i="1" s="1"/>
  <c r="AA109" i="1" s="1"/>
  <c r="D109" i="1"/>
  <c r="G109" i="1" s="1"/>
  <c r="K109" i="1" s="1"/>
  <c r="O109" i="1" s="1"/>
  <c r="S109" i="1" s="1"/>
  <c r="W109" i="1" s="1"/>
  <c r="AC109" i="1" s="1"/>
  <c r="AG109" i="1" s="1"/>
  <c r="AK109" i="1" s="1"/>
  <c r="E106" i="1"/>
  <c r="I106" i="1" s="1"/>
  <c r="M106" i="1" s="1"/>
  <c r="Q106" i="1" s="1"/>
  <c r="U106" i="1" s="1"/>
  <c r="Y106" i="1" s="1"/>
  <c r="AA106" i="1" s="1"/>
  <c r="D106" i="1"/>
  <c r="G106" i="1" s="1"/>
  <c r="K106" i="1" s="1"/>
  <c r="O106" i="1" s="1"/>
  <c r="S106" i="1" s="1"/>
  <c r="W106" i="1" s="1"/>
  <c r="AC106" i="1" s="1"/>
  <c r="AG106" i="1" s="1"/>
  <c r="AK106" i="1" s="1"/>
  <c r="E104" i="1"/>
  <c r="I104" i="1" s="1"/>
  <c r="M104" i="1" s="1"/>
  <c r="Q104" i="1" s="1"/>
  <c r="U104" i="1" s="1"/>
  <c r="Y104" i="1" s="1"/>
  <c r="AA104" i="1" s="1"/>
  <c r="D104" i="1"/>
  <c r="G104" i="1" s="1"/>
  <c r="K104" i="1" s="1"/>
  <c r="O104" i="1" s="1"/>
  <c r="S104" i="1" s="1"/>
  <c r="W104" i="1" s="1"/>
  <c r="AC104" i="1" s="1"/>
  <c r="AG104" i="1" s="1"/>
  <c r="AK104" i="1" s="1"/>
  <c r="E92" i="1"/>
  <c r="I92" i="1" s="1"/>
  <c r="M92" i="1" s="1"/>
  <c r="Q92" i="1" s="1"/>
  <c r="U92" i="1" s="1"/>
  <c r="Y92" i="1" s="1"/>
  <c r="AA92" i="1" s="1"/>
  <c r="D92" i="1"/>
  <c r="G92" i="1" s="1"/>
  <c r="K92" i="1" s="1"/>
  <c r="O92" i="1" s="1"/>
  <c r="S92" i="1" s="1"/>
  <c r="W92" i="1" s="1"/>
  <c r="AC92" i="1" s="1"/>
  <c r="AG92" i="1" s="1"/>
  <c r="AK92" i="1" s="1"/>
  <c r="D61" i="1"/>
  <c r="G61" i="1" s="1"/>
  <c r="K61" i="1" s="1"/>
  <c r="O61" i="1" s="1"/>
  <c r="E49" i="1"/>
  <c r="I49" i="1" s="1"/>
  <c r="M49" i="1" s="1"/>
  <c r="Q49" i="1" s="1"/>
  <c r="U49" i="1" s="1"/>
  <c r="Y49" i="1" s="1"/>
  <c r="AA49" i="1" s="1"/>
  <c r="D49" i="1"/>
  <c r="G49" i="1" s="1"/>
  <c r="K49" i="1" s="1"/>
  <c r="O49" i="1" s="1"/>
  <c r="S49" i="1" s="1"/>
  <c r="W49" i="1" s="1"/>
  <c r="AC49" i="1" s="1"/>
  <c r="AG49" i="1" s="1"/>
  <c r="AK49" i="1" s="1"/>
  <c r="E17" i="1"/>
  <c r="I17" i="1" s="1"/>
  <c r="M17" i="1" s="1"/>
  <c r="Q17" i="1" s="1"/>
  <c r="U17" i="1" s="1"/>
  <c r="Y17" i="1" s="1"/>
  <c r="AA17" i="1" s="1"/>
  <c r="E18" i="1"/>
  <c r="I18" i="1" s="1"/>
  <c r="M18" i="1" s="1"/>
  <c r="Q18" i="1" s="1"/>
  <c r="U18" i="1" s="1"/>
  <c r="Y18" i="1" s="1"/>
  <c r="AA18" i="1" s="1"/>
  <c r="D18" i="1"/>
  <c r="G18" i="1" s="1"/>
  <c r="K18" i="1" s="1"/>
  <c r="O18" i="1" s="1"/>
  <c r="S18" i="1" s="1"/>
  <c r="W18" i="1" s="1"/>
  <c r="AC18" i="1" s="1"/>
  <c r="AG18" i="1" s="1"/>
  <c r="AK18" i="1" s="1"/>
  <c r="AE18" i="1" l="1"/>
  <c r="AI18" i="1" s="1"/>
  <c r="AM18" i="1" s="1"/>
  <c r="AE104" i="1"/>
  <c r="AI104" i="1" s="1"/>
  <c r="AM104" i="1" s="1"/>
  <c r="AE109" i="1"/>
  <c r="AI109" i="1" s="1"/>
  <c r="AM109" i="1" s="1"/>
  <c r="AE111" i="1"/>
  <c r="AI111" i="1" s="1"/>
  <c r="AM111" i="1" s="1"/>
  <c r="AE36" i="1"/>
  <c r="AI36" i="1" s="1"/>
  <c r="AM36" i="1" s="1"/>
  <c r="AE17" i="1"/>
  <c r="AI17" i="1" s="1"/>
  <c r="AM17" i="1" s="1"/>
  <c r="AE92" i="1"/>
  <c r="AI92" i="1" s="1"/>
  <c r="AM92" i="1" s="1"/>
  <c r="AE106" i="1"/>
  <c r="AI106" i="1" s="1"/>
  <c r="AM106" i="1" s="1"/>
  <c r="AE49" i="1"/>
  <c r="AI49" i="1" s="1"/>
  <c r="AM49" i="1" s="1"/>
  <c r="AE112" i="1"/>
  <c r="AI112" i="1" s="1"/>
  <c r="AM112" i="1" s="1"/>
  <c r="E15" i="1"/>
  <c r="I15" i="1" s="1"/>
  <c r="M15" i="1" s="1"/>
  <c r="Q15" i="1" s="1"/>
  <c r="U15" i="1" s="1"/>
  <c r="Y15" i="1" s="1"/>
  <c r="AA15" i="1" s="1"/>
  <c r="E86" i="1"/>
  <c r="I86" i="1" s="1"/>
  <c r="M86" i="1" s="1"/>
  <c r="Q86" i="1" s="1"/>
  <c r="U86" i="1" s="1"/>
  <c r="Y86" i="1" s="1"/>
  <c r="AA86" i="1" s="1"/>
  <c r="D86" i="1"/>
  <c r="G86" i="1" s="1"/>
  <c r="K86" i="1" s="1"/>
  <c r="O86" i="1" s="1"/>
  <c r="S86" i="1" s="1"/>
  <c r="W86" i="1" s="1"/>
  <c r="AC86" i="1" s="1"/>
  <c r="AG86" i="1" s="1"/>
  <c r="AK86" i="1" s="1"/>
  <c r="AE86" i="1" l="1"/>
  <c r="AI86" i="1" s="1"/>
  <c r="AM86" i="1" s="1"/>
  <c r="AE15" i="1"/>
  <c r="AI15" i="1" s="1"/>
  <c r="AM15" i="1" s="1"/>
  <c r="E61" i="1"/>
  <c r="I61" i="1" s="1"/>
  <c r="M61" i="1" s="1"/>
  <c r="Q61" i="1" s="1"/>
  <c r="U61" i="1" s="1"/>
  <c r="Y61" i="1" s="1"/>
  <c r="AA61" i="1" s="1"/>
  <c r="E67" i="1"/>
  <c r="I67" i="1" s="1"/>
  <c r="M67" i="1" s="1"/>
  <c r="Q67" i="1" s="1"/>
  <c r="U67" i="1" s="1"/>
  <c r="Y67" i="1" s="1"/>
  <c r="AA67" i="1" s="1"/>
  <c r="D67" i="1"/>
  <c r="G67" i="1" s="1"/>
  <c r="K67" i="1" s="1"/>
  <c r="O67" i="1" s="1"/>
  <c r="S67" i="1" s="1"/>
  <c r="W67" i="1" s="1"/>
  <c r="AC67" i="1" s="1"/>
  <c r="AG67" i="1" s="1"/>
  <c r="AK67" i="1" s="1"/>
  <c r="AE67" i="1" l="1"/>
  <c r="AI67" i="1" s="1"/>
  <c r="AM67" i="1" s="1"/>
  <c r="AE61" i="1"/>
  <c r="AI61" i="1" s="1"/>
  <c r="AM61" i="1" s="1"/>
  <c r="E26" i="1"/>
  <c r="I26" i="1" s="1"/>
  <c r="M26" i="1" s="1"/>
  <c r="Q26" i="1" s="1"/>
  <c r="U26" i="1" s="1"/>
  <c r="Y26" i="1" s="1"/>
  <c r="AA26" i="1" s="1"/>
  <c r="D26" i="1"/>
  <c r="E19" i="1"/>
  <c r="I19" i="1" s="1"/>
  <c r="M19" i="1" s="1"/>
  <c r="Q19" i="1" s="1"/>
  <c r="U19" i="1" s="1"/>
  <c r="Y19" i="1" s="1"/>
  <c r="AA19" i="1" s="1"/>
  <c r="G19" i="1"/>
  <c r="K19" i="1" s="1"/>
  <c r="O19" i="1" s="1"/>
  <c r="S19" i="1" s="1"/>
  <c r="W19" i="1" s="1"/>
  <c r="AC19" i="1" s="1"/>
  <c r="AG19" i="1" s="1"/>
  <c r="AK19" i="1" s="1"/>
  <c r="AE19" i="1" l="1"/>
  <c r="AI19" i="1" s="1"/>
  <c r="AM19" i="1" s="1"/>
  <c r="AE26" i="1"/>
  <c r="AI26" i="1" s="1"/>
  <c r="AM26" i="1" s="1"/>
  <c r="D17" i="1"/>
  <c r="G26" i="1"/>
  <c r="K26" i="1" s="1"/>
  <c r="O26" i="1" s="1"/>
  <c r="S26" i="1" s="1"/>
  <c r="W26" i="1" s="1"/>
  <c r="AC26" i="1" s="1"/>
  <c r="AG26" i="1" s="1"/>
  <c r="AK26" i="1" s="1"/>
  <c r="D113" i="1"/>
  <c r="G113" i="1" s="1"/>
  <c r="K113" i="1" s="1"/>
  <c r="O113" i="1" s="1"/>
  <c r="S113" i="1" s="1"/>
  <c r="W113" i="1" s="1"/>
  <c r="AC113" i="1" s="1"/>
  <c r="AG113" i="1" s="1"/>
  <c r="AK113" i="1" s="1"/>
  <c r="E113" i="1"/>
  <c r="I113" i="1" s="1"/>
  <c r="M113" i="1" s="1"/>
  <c r="Q113" i="1" s="1"/>
  <c r="U113" i="1" s="1"/>
  <c r="Y113" i="1" s="1"/>
  <c r="AA113" i="1" s="1"/>
  <c r="E57" i="1"/>
  <c r="I57" i="1" s="1"/>
  <c r="M57" i="1" s="1"/>
  <c r="Q57" i="1" s="1"/>
  <c r="U57" i="1" s="1"/>
  <c r="Y57" i="1" s="1"/>
  <c r="AA57" i="1" s="1"/>
  <c r="D57" i="1"/>
  <c r="G57" i="1" s="1"/>
  <c r="K57" i="1" s="1"/>
  <c r="O57" i="1" s="1"/>
  <c r="S57" i="1" s="1"/>
  <c r="W57" i="1" s="1"/>
  <c r="AC57" i="1" s="1"/>
  <c r="AG57" i="1" s="1"/>
  <c r="AK57" i="1" s="1"/>
  <c r="AE113" i="1" l="1"/>
  <c r="AI113" i="1" s="1"/>
  <c r="AM113" i="1" s="1"/>
  <c r="AE57" i="1"/>
  <c r="AI57" i="1" s="1"/>
  <c r="AM57" i="1" s="1"/>
  <c r="D15" i="1"/>
  <c r="G15" i="1" s="1"/>
  <c r="K15" i="1" s="1"/>
  <c r="O15" i="1" s="1"/>
  <c r="S15" i="1" s="1"/>
  <c r="W15" i="1" s="1"/>
  <c r="AC15" i="1" s="1"/>
  <c r="AG15" i="1" s="1"/>
  <c r="AK15" i="1" s="1"/>
  <c r="G17" i="1"/>
  <c r="K17" i="1" s="1"/>
  <c r="O17" i="1" s="1"/>
  <c r="S17" i="1" s="1"/>
  <c r="W17" i="1" s="1"/>
  <c r="AC17" i="1" s="1"/>
  <c r="AG17" i="1" s="1"/>
  <c r="AK17" i="1" s="1"/>
  <c r="D111" i="1"/>
  <c r="G111" i="1" s="1"/>
  <c r="K111" i="1" s="1"/>
  <c r="O111" i="1" s="1"/>
  <c r="S111" i="1" s="1"/>
  <c r="W111" i="1" s="1"/>
  <c r="AC111" i="1" s="1"/>
  <c r="AG111" i="1" s="1"/>
  <c r="AK111" i="1" s="1"/>
  <c r="D101" i="1" l="1"/>
  <c r="G101" i="1" s="1"/>
  <c r="K101" i="1" s="1"/>
  <c r="O101" i="1" s="1"/>
  <c r="S101" i="1" s="1"/>
  <c r="W101" i="1" s="1"/>
  <c r="AC101" i="1" s="1"/>
  <c r="AG101" i="1" s="1"/>
  <c r="AK101" i="1" s="1"/>
  <c r="E62" i="1" l="1"/>
  <c r="D62" i="1"/>
  <c r="D105" i="1" l="1"/>
  <c r="G105" i="1" s="1"/>
  <c r="K105" i="1" s="1"/>
  <c r="O105" i="1" s="1"/>
  <c r="S105" i="1" s="1"/>
  <c r="W105" i="1" s="1"/>
  <c r="AC105" i="1" s="1"/>
  <c r="AG105" i="1" s="1"/>
  <c r="AK105" i="1" s="1"/>
  <c r="G62" i="1"/>
  <c r="K62" i="1" s="1"/>
  <c r="O62" i="1" s="1"/>
  <c r="S62" i="1" s="1"/>
  <c r="W62" i="1" s="1"/>
  <c r="AC62" i="1" s="1"/>
  <c r="AG62" i="1" s="1"/>
  <c r="AK62" i="1" s="1"/>
  <c r="E105" i="1"/>
  <c r="I105" i="1" s="1"/>
  <c r="M105" i="1" s="1"/>
  <c r="Q105" i="1" s="1"/>
  <c r="U105" i="1" s="1"/>
  <c r="Y105" i="1" s="1"/>
  <c r="AA105" i="1" s="1"/>
  <c r="I62" i="1"/>
  <c r="M62" i="1" s="1"/>
  <c r="Q62" i="1" s="1"/>
  <c r="U62" i="1" s="1"/>
  <c r="Y62" i="1" s="1"/>
  <c r="AA62" i="1" s="1"/>
  <c r="E37" i="1"/>
  <c r="D37" i="1"/>
  <c r="AE62" i="1" l="1"/>
  <c r="AI62" i="1" s="1"/>
  <c r="AM62" i="1" s="1"/>
  <c r="AE105" i="1"/>
  <c r="AI105" i="1" s="1"/>
  <c r="AM105" i="1" s="1"/>
  <c r="D34" i="1"/>
  <c r="G34" i="1" s="1"/>
  <c r="K34" i="1" s="1"/>
  <c r="O34" i="1" s="1"/>
  <c r="S34" i="1" s="1"/>
  <c r="W34" i="1" s="1"/>
  <c r="AC34" i="1" s="1"/>
  <c r="AG34" i="1" s="1"/>
  <c r="AK34" i="1" s="1"/>
  <c r="G37" i="1"/>
  <c r="K37" i="1" s="1"/>
  <c r="O37" i="1" s="1"/>
  <c r="S37" i="1" s="1"/>
  <c r="W37" i="1" s="1"/>
  <c r="AC37" i="1" s="1"/>
  <c r="AG37" i="1" s="1"/>
  <c r="AK37" i="1" s="1"/>
  <c r="E34" i="1"/>
  <c r="I34" i="1" s="1"/>
  <c r="M34" i="1" s="1"/>
  <c r="Q34" i="1" s="1"/>
  <c r="U34" i="1" s="1"/>
  <c r="Y34" i="1" s="1"/>
  <c r="AA34" i="1" s="1"/>
  <c r="I37" i="1"/>
  <c r="M37" i="1" s="1"/>
  <c r="Q37" i="1" s="1"/>
  <c r="U37" i="1" s="1"/>
  <c r="Y37" i="1" s="1"/>
  <c r="AA37" i="1" s="1"/>
  <c r="E102" i="1"/>
  <c r="I102" i="1" s="1"/>
  <c r="M102" i="1" s="1"/>
  <c r="Q102" i="1" s="1"/>
  <c r="U102" i="1" s="1"/>
  <c r="Y102" i="1" s="1"/>
  <c r="AA102" i="1" s="1"/>
  <c r="D102" i="1"/>
  <c r="G102" i="1" s="1"/>
  <c r="K102" i="1" s="1"/>
  <c r="O102" i="1" s="1"/>
  <c r="S102" i="1" s="1"/>
  <c r="W102" i="1" s="1"/>
  <c r="AC102" i="1" s="1"/>
  <c r="AG102" i="1" s="1"/>
  <c r="AK102" i="1" s="1"/>
  <c r="E42" i="1"/>
  <c r="AE37" i="1" l="1"/>
  <c r="AI37" i="1" s="1"/>
  <c r="AM37" i="1" s="1"/>
  <c r="AE34" i="1"/>
  <c r="AI34" i="1" s="1"/>
  <c r="AM34" i="1" s="1"/>
  <c r="AE102" i="1"/>
  <c r="AI102" i="1" s="1"/>
  <c r="AM102" i="1" s="1"/>
  <c r="E110" i="1"/>
  <c r="I110" i="1" s="1"/>
  <c r="M110" i="1" s="1"/>
  <c r="Q110" i="1" s="1"/>
  <c r="U110" i="1" s="1"/>
  <c r="Y110" i="1" s="1"/>
  <c r="AA110" i="1" s="1"/>
  <c r="I42" i="1"/>
  <c r="M42" i="1" s="1"/>
  <c r="Q42" i="1" s="1"/>
  <c r="U42" i="1" s="1"/>
  <c r="Y42" i="1" s="1"/>
  <c r="AA42" i="1" s="1"/>
  <c r="E97" i="1"/>
  <c r="I97" i="1" s="1"/>
  <c r="M97" i="1" s="1"/>
  <c r="Q97" i="1" s="1"/>
  <c r="U97" i="1" s="1"/>
  <c r="Y97" i="1" s="1"/>
  <c r="AA97" i="1" s="1"/>
  <c r="D97" i="1"/>
  <c r="G97" i="1" s="1"/>
  <c r="K97" i="1" s="1"/>
  <c r="O97" i="1" s="1"/>
  <c r="S97" i="1" s="1"/>
  <c r="W97" i="1" s="1"/>
  <c r="AC97" i="1" s="1"/>
  <c r="AG97" i="1" s="1"/>
  <c r="AK97" i="1" s="1"/>
  <c r="AE42" i="1" l="1"/>
  <c r="AI42" i="1" s="1"/>
  <c r="AM42" i="1" s="1"/>
  <c r="AE110" i="1"/>
  <c r="AI110" i="1" s="1"/>
  <c r="AM110" i="1" s="1"/>
  <c r="AE97" i="1"/>
  <c r="AI97" i="1" s="1"/>
  <c r="AM97" i="1" s="1"/>
  <c r="D42" i="1"/>
  <c r="E90" i="1"/>
  <c r="I90" i="1" s="1"/>
  <c r="M90" i="1" s="1"/>
  <c r="Q90" i="1" s="1"/>
  <c r="U90" i="1" s="1"/>
  <c r="Y90" i="1" s="1"/>
  <c r="AA90" i="1" s="1"/>
  <c r="D90" i="1"/>
  <c r="AE90" i="1" l="1"/>
  <c r="AI90" i="1" s="1"/>
  <c r="AM90" i="1" s="1"/>
  <c r="D99" i="1"/>
  <c r="G99" i="1" s="1"/>
  <c r="K99" i="1" s="1"/>
  <c r="O99" i="1" s="1"/>
  <c r="S99" i="1" s="1"/>
  <c r="W99" i="1" s="1"/>
  <c r="AC99" i="1" s="1"/>
  <c r="AG99" i="1" s="1"/>
  <c r="AK99" i="1" s="1"/>
  <c r="G90" i="1"/>
  <c r="K90" i="1" s="1"/>
  <c r="O90" i="1" s="1"/>
  <c r="S90" i="1" s="1"/>
  <c r="W90" i="1" s="1"/>
  <c r="AC90" i="1" s="1"/>
  <c r="AG90" i="1" s="1"/>
  <c r="AK90" i="1" s="1"/>
  <c r="D110" i="1"/>
  <c r="G110" i="1" s="1"/>
  <c r="K110" i="1" s="1"/>
  <c r="O110" i="1" s="1"/>
  <c r="S110" i="1" s="1"/>
  <c r="W110" i="1" s="1"/>
  <c r="AC110" i="1" s="1"/>
  <c r="AG110" i="1" s="1"/>
  <c r="AK110" i="1" s="1"/>
  <c r="G42" i="1"/>
  <c r="K42" i="1" s="1"/>
  <c r="O42" i="1" s="1"/>
  <c r="S42" i="1" s="1"/>
  <c r="W42" i="1" s="1"/>
  <c r="AC42" i="1" s="1"/>
  <c r="AG42" i="1" s="1"/>
  <c r="AK42" i="1" s="1"/>
  <c r="E99" i="1"/>
  <c r="I99" i="1" s="1"/>
  <c r="M99" i="1" s="1"/>
  <c r="Q99" i="1" s="1"/>
  <c r="U99" i="1" s="1"/>
  <c r="Y99" i="1" s="1"/>
  <c r="AA99" i="1" s="1"/>
  <c r="E101" i="1"/>
  <c r="I101" i="1" s="1"/>
  <c r="M101" i="1" s="1"/>
  <c r="Q101" i="1" s="1"/>
  <c r="U101" i="1" s="1"/>
  <c r="Y101" i="1" s="1"/>
  <c r="AA101" i="1" s="1"/>
  <c r="AE101" i="1" l="1"/>
  <c r="AI101" i="1" s="1"/>
  <c r="AM101" i="1" s="1"/>
  <c r="AE99" i="1"/>
  <c r="AI99" i="1" s="1"/>
  <c r="AM99" i="1" s="1"/>
</calcChain>
</file>

<file path=xl/sharedStrings.xml><?xml version="1.0" encoding="utf-8"?>
<sst xmlns="http://schemas.openxmlformats.org/spreadsheetml/2006/main" count="230" uniqueCount="139">
  <si>
    <t>№ п/п</t>
  </si>
  <si>
    <t>Исполнитель</t>
  </si>
  <si>
    <t>Образование</t>
  </si>
  <si>
    <t>Департамент имущественных отношений</t>
  </si>
  <si>
    <t xml:space="preserve">Департамент образования </t>
  </si>
  <si>
    <t>Жилищно-коммунальное хозяйство</t>
  </si>
  <si>
    <t>Строительство источников противопожарного водоснабжения</t>
  </si>
  <si>
    <t>Департамент жилищно-коммунального хозяйства</t>
  </si>
  <si>
    <t>Управление жилищных отношений</t>
  </si>
  <si>
    <t>Внешнее благоустройство</t>
  </si>
  <si>
    <t>Управление внешнего благоустройства</t>
  </si>
  <si>
    <t>Дорожное хозяйство</t>
  </si>
  <si>
    <t>в том числе:</t>
  </si>
  <si>
    <t>Департамент дорог и транспорта</t>
  </si>
  <si>
    <t>местный бюджет</t>
  </si>
  <si>
    <t>Физическая культура и спорт</t>
  </si>
  <si>
    <t xml:space="preserve">Комитет по физической культуре и спорту </t>
  </si>
  <si>
    <t>Всего:</t>
  </si>
  <si>
    <t>в том числе</t>
  </si>
  <si>
    <t>в разрезе исполнителей</t>
  </si>
  <si>
    <t>Департамент образования</t>
  </si>
  <si>
    <t>Прочие объекты</t>
  </si>
  <si>
    <t>Реконструкция светофорных объектов</t>
  </si>
  <si>
    <t>Культура</t>
  </si>
  <si>
    <t>Проведение комплекса мероприятий, связанных со строительством зоопарка</t>
  </si>
  <si>
    <t>Департамент культуры и молодежной политики</t>
  </si>
  <si>
    <t>краевой бюджет</t>
  </si>
  <si>
    <t>Реконструкция пересечения ул. Героев Хасана и Транссибирской магистрали (включая тоннель)</t>
  </si>
  <si>
    <t>Объект</t>
  </si>
  <si>
    <t>1.</t>
  </si>
  <si>
    <t>2.</t>
  </si>
  <si>
    <t>8.</t>
  </si>
  <si>
    <t>23.</t>
  </si>
  <si>
    <t>24.</t>
  </si>
  <si>
    <t>Приобретение жилых помещений для реализации мероприятий, связанных с переселением граждан из непригодного для проживания и аварийного жилищного фонда</t>
  </si>
  <si>
    <t>Департамент общественной безопасности</t>
  </si>
  <si>
    <t xml:space="preserve">Управление капитального строительства </t>
  </si>
  <si>
    <t>4.</t>
  </si>
  <si>
    <t>19.</t>
  </si>
  <si>
    <t>Общественная безопасность</t>
  </si>
  <si>
    <t>Реконструкция системы очистки сточных вод в микрорайоне Крым Кировского района города Перми</t>
  </si>
  <si>
    <t>2018 год</t>
  </si>
  <si>
    <t>Управление капитального строительства</t>
  </si>
  <si>
    <t>Строительство (реконструкция) сетей наружного освещения</t>
  </si>
  <si>
    <t>Расширение и реконструкция (3 очередь) канализации города Перми</t>
  </si>
  <si>
    <t>Строительство сетей водоснабжения и водоотведения микрорайона «Заозерье» для земельных участков многодетных семей</t>
  </si>
  <si>
    <t>7.</t>
  </si>
  <si>
    <t>9.</t>
  </si>
  <si>
    <t>13.</t>
  </si>
  <si>
    <t>20.</t>
  </si>
  <si>
    <t>тыс. руб.</t>
  </si>
  <si>
    <t>к решению</t>
  </si>
  <si>
    <t>Пермской городской Думы</t>
  </si>
  <si>
    <t>Перечень объектов капитального строительства муниципальной собственности и объектов недвижимого имущества, приобретаемых в муниципальную собственность, на плановый период 2018 и 2019 годов</t>
  </si>
  <si>
    <t>Строительство здания общеобразовательного учреждения по ул.Юнг Прикамья,3</t>
  </si>
  <si>
    <t>Строительство нового корпуса МАОУ «СОШ № 129» г. Перми</t>
  </si>
  <si>
    <t>Строительство газопроводов в микрорайонах индивидуальной застройки города Перми</t>
  </si>
  <si>
    <t>Строительство блочной модульной котельной в микрорайоне «Южный»</t>
  </si>
  <si>
    <t>Реконструкция ул. Революции от ул. Куйбышева до ул. Попова (в т. ч. ул. Пушкина от ЦКР до Комсомольского проспекта; площадь центрального колхозного рынка; ул. Куйбышева от ул. Революции до ул. Пушкина)</t>
  </si>
  <si>
    <t>Строительство подходов к перрону остановочного пункта городской электрички на ул. Попова</t>
  </si>
  <si>
    <t>Строительство транспортной инфраструктуры на земельных участках, предоставляемых на бесплатной основе многодетным семьям, включая затраты на технологическое присоединение</t>
  </si>
  <si>
    <t>Строительство плавательного бассейна по адресу: ул. Сысольская, 10/5</t>
  </si>
  <si>
    <t>Строительство спортивной  базы «Летающий лыжник» г. Перми, ул. Тихая, 22</t>
  </si>
  <si>
    <t>2019 год</t>
  </si>
  <si>
    <t>3.</t>
  </si>
  <si>
    <t>5.</t>
  </si>
  <si>
    <t>6.</t>
  </si>
  <si>
    <t>10.</t>
  </si>
  <si>
    <t>11.</t>
  </si>
  <si>
    <t>12.</t>
  </si>
  <si>
    <t>14.</t>
  </si>
  <si>
    <t>15.</t>
  </si>
  <si>
    <t>16.</t>
  </si>
  <si>
    <t>17.</t>
  </si>
  <si>
    <t>18.</t>
  </si>
  <si>
    <t>21.</t>
  </si>
  <si>
    <t>22.</t>
  </si>
  <si>
    <t>Строительство нового корпуса МАОУ «СОШ № 59» г. Перми</t>
  </si>
  <si>
    <t>Реконструкция здания МАОУ «СОШ № 93» г. Перми (пристройка нового корпуса)</t>
  </si>
  <si>
    <t>Реконструкция ул. Революции от ЦКР до ул. Сибирской с обустройством трамвайной линии</t>
  </si>
  <si>
    <t>Реконструкция ул. Карпинского от ул. Архитектора Свиязева до ул. Советской Армии</t>
  </si>
  <si>
    <t>Изменение ко 2 чтению</t>
  </si>
  <si>
    <t>24201SP053</t>
  </si>
  <si>
    <t>25.</t>
  </si>
  <si>
    <t>0510141420</t>
  </si>
  <si>
    <t>0510141440</t>
  </si>
  <si>
    <t>24201SP052, 24201SP053</t>
  </si>
  <si>
    <t>от 20.12.2016 № 265</t>
  </si>
  <si>
    <t>ПРИЛОЖЕНИЕ  14</t>
  </si>
  <si>
    <t>Строительство нового корпуса МАОУ «СОШ № 42» г. Перми</t>
  </si>
  <si>
    <t>Изменение</t>
  </si>
  <si>
    <t>102012Т070</t>
  </si>
  <si>
    <t>Реконструкция ул. Героев Хасана от ул. Хлебозаводская до ул. Василия Васильева</t>
  </si>
  <si>
    <t>10201ST076</t>
  </si>
  <si>
    <t>Строительство сквера по ул. Гашкова, 20</t>
  </si>
  <si>
    <t>Строительство пешеходного перехода из микрорайона Владимирский в микрорайон Юбилейный</t>
  </si>
  <si>
    <t>26.</t>
  </si>
  <si>
    <t>27.</t>
  </si>
  <si>
    <t>28.</t>
  </si>
  <si>
    <t>10201ST071</t>
  </si>
  <si>
    <t>Строительство противооползневого сооружения в районе жилых домов по ул. КИМ, 5, 7, ул. Ивановской, 19 и ул. Чехова, 2, 4, 6, 8, 10</t>
  </si>
  <si>
    <t>29.</t>
  </si>
  <si>
    <t>Комитет по физической культуре и спорту</t>
  </si>
  <si>
    <t>Строительство объектов недвижимого имущества и инженерной инфраструктуры на территории Экстрим-парка</t>
  </si>
  <si>
    <t>Строительство сквера на ул. Краснополянской, 12</t>
  </si>
  <si>
    <t>Строительство автомобильной дороги по ул. Журналиста Дементьева от ул. Лядовская до дома № 147 по ул. Журналиста Дементьева</t>
  </si>
  <si>
    <t>10201ST077</t>
  </si>
  <si>
    <t>Реконструкция здания под размещение общеобразовательной организации по ул. Целинная, 15/Ив. Франко, 49</t>
  </si>
  <si>
    <t>30.</t>
  </si>
  <si>
    <t>31.</t>
  </si>
  <si>
    <t>32.</t>
  </si>
  <si>
    <t>краевой дорожный фонд</t>
  </si>
  <si>
    <t>Реконструкция автомобильной дороги от ул.Героев Хасана до дома № 151а по ул.Героев Хасана с обустройством площадки для разворота общественного транспорта</t>
  </si>
  <si>
    <t>Реконструкция здания МАУ ДО «ДЮЦ им. В. Соломина»  г. Перми</t>
  </si>
  <si>
    <t>Приобретение в собственность муниципального образования здания для размещения дошкольного образовательного учреждения по ул. Грибоедова, 68</t>
  </si>
  <si>
    <t>Строительство водопроводных сетей в микрорайоне «Висим» Мотовилихинского района города Перми</t>
  </si>
  <si>
    <t>Строительство водопроводных сетей в микрорайоне «Вышка-1» Мотовилихинского района города Перми</t>
  </si>
  <si>
    <t>242012P050</t>
  </si>
  <si>
    <t>1510121480, 1530100000</t>
  </si>
  <si>
    <t>10201ST072</t>
  </si>
  <si>
    <t>0510141430</t>
  </si>
  <si>
    <t>0320442140</t>
  </si>
  <si>
    <t>33.</t>
  </si>
  <si>
    <t>34.</t>
  </si>
  <si>
    <t>35.</t>
  </si>
  <si>
    <t>36.</t>
  </si>
  <si>
    <t>2019 год (Решение комитета от 22.06.2017 № 44)</t>
  </si>
  <si>
    <t>Изменение август</t>
  </si>
  <si>
    <t>Строительство надземного пешеходного перехода по ул. Соликамской в районе остановки общественного транспорта "Промкомбинат"</t>
  </si>
  <si>
    <t>37.</t>
  </si>
  <si>
    <t>Строительство спортивной площадки МАОУ «Школа дизайна «Точка» г. Пермь</t>
  </si>
  <si>
    <t>Реконструкция центральной площадки города Перми - эспланада, 64-й квартал, участок 1 (от здания Пермского академического Театра-Театра ул.Борчанинова)</t>
  </si>
  <si>
    <t>38.</t>
  </si>
  <si>
    <t>39.</t>
  </si>
  <si>
    <t>Строительство берегоукрепительного сооружения в районе жилых домов по ул. Куфонина, 30, 32</t>
  </si>
  <si>
    <t>Уточнение ноябрь</t>
  </si>
  <si>
    <t>Изменение сентябрь</t>
  </si>
  <si>
    <t>Изменение сентябрь+решение комитета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</si>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</sst>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4" fontId="1" fillId="0" borderId="5" xfId="0" applyNumberFormat="1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top"/>
    </xf>
    <xf numFmtId="164" fontId="1" fillId="3" borderId="5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164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49" fontId="1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P113"/>
  <sheetViews>
    <sheetView tabSelected="1" topLeftCell="A89" zoomScale="70" zoomScaleNormal="70" workbookViewId="0">
      <selection sqref="A1:AM113"/>
    </sheetView>
  </sheetViews>
  <sheetFormatPr defaultColWidth="9.109375" defaultRowHeight="18" x14ac:dyDescent="0.35"/>
  <cols>
    <col min="1" max="1" width="5.5546875" style="1" customWidth="1"/>
    <col min="2" max="2" width="82.6640625" style="1" customWidth="1"/>
    <col min="3" max="3" width="20.88671875" style="1" customWidth="1"/>
    <col min="4" max="30" width="17.5546875" style="1" hidden="1" customWidth="1"/>
    <col min="31" max="35" width="17.5546875" style="23" hidden="1" customWidth="1"/>
    <col min="36" max="36" width="17.5546875" style="12" hidden="1" customWidth="1"/>
    <col min="37" max="37" width="17.5546875" style="1" customWidth="1"/>
    <col min="38" max="38" width="17.5546875" style="12" hidden="1" customWidth="1"/>
    <col min="39" max="39" width="17.5546875" style="1" customWidth="1"/>
    <col min="40" max="40" width="24.109375" style="24" hidden="1" customWidth="1"/>
    <col min="41" max="41" width="19.88671875" style="23" hidden="1" customWidth="1"/>
    <col min="42" max="42" width="0" style="23" hidden="1" customWidth="1"/>
    <col min="43" max="16384" width="9.109375" style="1"/>
  </cols>
  <sheetData>
    <row r="1" spans="1:42" x14ac:dyDescent="0.35">
      <c r="M1" s="2"/>
      <c r="Q1" s="2"/>
      <c r="U1" s="2"/>
      <c r="Y1" s="2"/>
      <c r="AA1" s="2"/>
      <c r="AE1" s="1"/>
      <c r="AI1" s="24"/>
      <c r="AJ1" s="1"/>
      <c r="AM1" s="2" t="s">
        <v>138</v>
      </c>
    </row>
    <row r="2" spans="1:42" x14ac:dyDescent="0.35">
      <c r="M2" s="2"/>
      <c r="Q2" s="2"/>
      <c r="U2" s="2"/>
      <c r="Y2" s="2"/>
      <c r="AA2" s="2"/>
      <c r="AE2" s="1"/>
      <c r="AI2" s="24"/>
      <c r="AJ2" s="1"/>
      <c r="AM2" s="2" t="s">
        <v>51</v>
      </c>
    </row>
    <row r="3" spans="1:42" x14ac:dyDescent="0.35">
      <c r="M3" s="2"/>
      <c r="Q3" s="2"/>
      <c r="U3" s="2"/>
      <c r="Y3" s="2"/>
      <c r="AA3" s="2"/>
      <c r="AE3" s="1"/>
      <c r="AI3" s="24"/>
      <c r="AJ3" s="1"/>
      <c r="AM3" s="2" t="s">
        <v>52</v>
      </c>
    </row>
    <row r="4" spans="1:42" x14ac:dyDescent="0.35">
      <c r="AE4" s="1"/>
      <c r="AJ4" s="1"/>
    </row>
    <row r="5" spans="1:42" x14ac:dyDescent="0.35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H5" s="24"/>
      <c r="AI5" s="24"/>
      <c r="AJ5" s="1"/>
      <c r="AL5" s="13"/>
      <c r="AM5" s="2" t="s">
        <v>88</v>
      </c>
    </row>
    <row r="6" spans="1:42" x14ac:dyDescent="0.3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H6" s="24"/>
      <c r="AI6" s="24"/>
      <c r="AJ6" s="1"/>
      <c r="AL6" s="13"/>
      <c r="AM6" s="2" t="s">
        <v>51</v>
      </c>
    </row>
    <row r="7" spans="1:42" x14ac:dyDescent="0.35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H7" s="24"/>
      <c r="AI7" s="24"/>
      <c r="AJ7" s="1"/>
      <c r="AL7" s="13"/>
      <c r="AM7" s="2" t="s">
        <v>52</v>
      </c>
    </row>
    <row r="8" spans="1:42" x14ac:dyDescent="0.35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H8" s="24"/>
      <c r="AI8" s="24"/>
      <c r="AJ8" s="1"/>
      <c r="AL8" s="13"/>
      <c r="AM8" s="2" t="s">
        <v>87</v>
      </c>
    </row>
    <row r="9" spans="1:42" x14ac:dyDescent="0.3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H9" s="24"/>
      <c r="AI9" s="24"/>
      <c r="AJ9" s="1"/>
      <c r="AL9" s="13"/>
      <c r="AM9" s="2"/>
    </row>
    <row r="10" spans="1:42" ht="42.75" customHeight="1" x14ac:dyDescent="0.35">
      <c r="A10" s="41" t="s">
        <v>53</v>
      </c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4"/>
      <c r="AH10" s="43"/>
      <c r="AI10" s="45"/>
      <c r="AJ10" s="46"/>
      <c r="AK10" s="47"/>
      <c r="AL10" s="46"/>
      <c r="AM10" s="47"/>
    </row>
    <row r="11" spans="1:42" ht="19.5" customHeight="1" x14ac:dyDescent="0.3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4"/>
      <c r="AG11" s="24"/>
      <c r="AH11" s="27"/>
      <c r="AI11" s="27"/>
      <c r="AJ11" s="2"/>
      <c r="AK11" s="2"/>
      <c r="AL11" s="28"/>
      <c r="AM11" s="30"/>
    </row>
    <row r="12" spans="1:42" x14ac:dyDescent="0.35">
      <c r="F12" s="2"/>
      <c r="G12" s="2"/>
      <c r="H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4"/>
      <c r="AF12" s="24"/>
      <c r="AG12" s="24"/>
      <c r="AH12" s="24"/>
      <c r="AI12" s="24"/>
      <c r="AJ12" s="13"/>
      <c r="AK12" s="2"/>
      <c r="AL12" s="13"/>
      <c r="AM12" s="2" t="s">
        <v>50</v>
      </c>
    </row>
    <row r="13" spans="1:42" ht="40.5" customHeight="1" x14ac:dyDescent="0.35">
      <c r="A13" s="48" t="s">
        <v>0</v>
      </c>
      <c r="B13" s="48" t="s">
        <v>28</v>
      </c>
      <c r="C13" s="48" t="s">
        <v>1</v>
      </c>
      <c r="D13" s="52" t="s">
        <v>41</v>
      </c>
      <c r="E13" s="50" t="s">
        <v>63</v>
      </c>
      <c r="F13" s="50" t="s">
        <v>81</v>
      </c>
      <c r="G13" s="50" t="s">
        <v>41</v>
      </c>
      <c r="H13" s="50" t="s">
        <v>81</v>
      </c>
      <c r="I13" s="50" t="s">
        <v>63</v>
      </c>
      <c r="J13" s="50" t="s">
        <v>90</v>
      </c>
      <c r="K13" s="38">
        <v>2018</v>
      </c>
      <c r="L13" s="50" t="s">
        <v>90</v>
      </c>
      <c r="M13" s="38">
        <v>2019</v>
      </c>
      <c r="N13" s="50" t="s">
        <v>90</v>
      </c>
      <c r="O13" s="38">
        <v>2018</v>
      </c>
      <c r="P13" s="50" t="s">
        <v>90</v>
      </c>
      <c r="Q13" s="38">
        <v>2019</v>
      </c>
      <c r="R13" s="50" t="s">
        <v>90</v>
      </c>
      <c r="S13" s="38">
        <v>2018</v>
      </c>
      <c r="T13" s="50" t="s">
        <v>90</v>
      </c>
      <c r="U13" s="38">
        <v>2019</v>
      </c>
      <c r="V13" s="50" t="s">
        <v>90</v>
      </c>
      <c r="W13" s="38">
        <v>2018</v>
      </c>
      <c r="X13" s="50" t="s">
        <v>90</v>
      </c>
      <c r="Y13" s="38">
        <v>2019</v>
      </c>
      <c r="Z13" s="50" t="s">
        <v>126</v>
      </c>
      <c r="AA13" s="68">
        <v>2019</v>
      </c>
      <c r="AB13" s="50" t="s">
        <v>127</v>
      </c>
      <c r="AC13" s="38">
        <v>2018</v>
      </c>
      <c r="AD13" s="50" t="s">
        <v>127</v>
      </c>
      <c r="AE13" s="56">
        <v>2019</v>
      </c>
      <c r="AF13" s="54" t="s">
        <v>137</v>
      </c>
      <c r="AG13" s="56">
        <v>2018</v>
      </c>
      <c r="AH13" s="54" t="s">
        <v>136</v>
      </c>
      <c r="AI13" s="56">
        <v>2019</v>
      </c>
      <c r="AJ13" s="36" t="s">
        <v>135</v>
      </c>
      <c r="AK13" s="38">
        <v>2018</v>
      </c>
      <c r="AL13" s="36" t="s">
        <v>135</v>
      </c>
      <c r="AM13" s="38">
        <v>2019</v>
      </c>
    </row>
    <row r="14" spans="1:42" ht="51.75" customHeight="1" x14ac:dyDescent="0.35">
      <c r="A14" s="49"/>
      <c r="B14" s="60"/>
      <c r="C14" s="60"/>
      <c r="D14" s="53"/>
      <c r="E14" s="51"/>
      <c r="F14" s="51"/>
      <c r="G14" s="51"/>
      <c r="H14" s="51"/>
      <c r="I14" s="51"/>
      <c r="J14" s="51"/>
      <c r="K14" s="39"/>
      <c r="L14" s="51"/>
      <c r="M14" s="39"/>
      <c r="N14" s="51"/>
      <c r="O14" s="39"/>
      <c r="P14" s="51"/>
      <c r="Q14" s="39"/>
      <c r="R14" s="51"/>
      <c r="S14" s="39"/>
      <c r="T14" s="51"/>
      <c r="U14" s="39"/>
      <c r="V14" s="51"/>
      <c r="W14" s="39"/>
      <c r="X14" s="51"/>
      <c r="Y14" s="39"/>
      <c r="Z14" s="51"/>
      <c r="AA14" s="69"/>
      <c r="AB14" s="51"/>
      <c r="AC14" s="39"/>
      <c r="AD14" s="51"/>
      <c r="AE14" s="57"/>
      <c r="AF14" s="55"/>
      <c r="AG14" s="67"/>
      <c r="AH14" s="55"/>
      <c r="AI14" s="57"/>
      <c r="AJ14" s="37"/>
      <c r="AK14" s="39"/>
      <c r="AL14" s="37"/>
      <c r="AM14" s="40"/>
    </row>
    <row r="15" spans="1:42" x14ac:dyDescent="0.35">
      <c r="A15" s="3"/>
      <c r="B15" s="4" t="s">
        <v>2</v>
      </c>
      <c r="C15" s="4"/>
      <c r="D15" s="16">
        <f>D17+D18</f>
        <v>613113.10000000009</v>
      </c>
      <c r="E15" s="16">
        <f>E17+E18</f>
        <v>714882.1</v>
      </c>
      <c r="F15" s="17">
        <f>F17+F18</f>
        <v>0</v>
      </c>
      <c r="G15" s="17">
        <f>D15+F15</f>
        <v>613113.10000000009</v>
      </c>
      <c r="H15" s="17">
        <f>H17+H18</f>
        <v>-353</v>
      </c>
      <c r="I15" s="17">
        <f>E15+H15</f>
        <v>714529.1</v>
      </c>
      <c r="J15" s="17">
        <f>J17+J18</f>
        <v>0</v>
      </c>
      <c r="K15" s="17">
        <f>G15+J15</f>
        <v>613113.10000000009</v>
      </c>
      <c r="L15" s="17">
        <f>L17+L18</f>
        <v>0</v>
      </c>
      <c r="M15" s="17">
        <f>I15+L15</f>
        <v>714529.1</v>
      </c>
      <c r="N15" s="17">
        <f>N17+N18</f>
        <v>0</v>
      </c>
      <c r="O15" s="17">
        <f>K15+N15</f>
        <v>613113.10000000009</v>
      </c>
      <c r="P15" s="17">
        <f>P17+P18</f>
        <v>0</v>
      </c>
      <c r="Q15" s="17">
        <f>M15+P15</f>
        <v>714529.1</v>
      </c>
      <c r="R15" s="17">
        <f>R17+R18</f>
        <v>7500</v>
      </c>
      <c r="S15" s="17">
        <f>O15+R15</f>
        <v>620613.10000000009</v>
      </c>
      <c r="T15" s="17">
        <f>T17+T18</f>
        <v>40000</v>
      </c>
      <c r="U15" s="17">
        <f>Q15+T15</f>
        <v>754529.1</v>
      </c>
      <c r="V15" s="17">
        <f>V17+V18</f>
        <v>264498.92</v>
      </c>
      <c r="W15" s="17">
        <f>S15+V15</f>
        <v>885112.02</v>
      </c>
      <c r="X15" s="17">
        <f>X17+X18</f>
        <v>13539.220000000001</v>
      </c>
      <c r="Y15" s="17">
        <f>U15+X15</f>
        <v>768068.32</v>
      </c>
      <c r="Z15" s="17">
        <f>Z17+Z18</f>
        <v>0</v>
      </c>
      <c r="AA15" s="17">
        <f>Y15+Z15</f>
        <v>768068.32</v>
      </c>
      <c r="AB15" s="17">
        <f>AB17+AB18</f>
        <v>0</v>
      </c>
      <c r="AC15" s="17">
        <f>W15+AB15</f>
        <v>885112.02</v>
      </c>
      <c r="AD15" s="17">
        <f>AD17+AD18</f>
        <v>0</v>
      </c>
      <c r="AE15" s="17">
        <f>AA15+AD15</f>
        <v>768068.32</v>
      </c>
      <c r="AF15" s="17">
        <f>AF17+AF18</f>
        <v>-4978.7279999999992</v>
      </c>
      <c r="AG15" s="17">
        <f>AC15+AF15</f>
        <v>880133.29200000002</v>
      </c>
      <c r="AH15" s="17">
        <f>AH17+AH18</f>
        <v>0</v>
      </c>
      <c r="AI15" s="17">
        <f>AE15+AH15</f>
        <v>768068.32</v>
      </c>
      <c r="AJ15" s="17">
        <f>AJ17+AJ18</f>
        <v>0</v>
      </c>
      <c r="AK15" s="6">
        <f>AG15+AJ15</f>
        <v>880133.29200000002</v>
      </c>
      <c r="AL15" s="17">
        <f>AL17+AL18</f>
        <v>0</v>
      </c>
      <c r="AM15" s="6">
        <f>AI15+AL15</f>
        <v>768068.32</v>
      </c>
      <c r="AN15" s="18"/>
      <c r="AO15" s="19"/>
      <c r="AP15" s="19"/>
    </row>
    <row r="16" spans="1:42" x14ac:dyDescent="0.35">
      <c r="A16" s="3"/>
      <c r="B16" s="4" t="s">
        <v>12</v>
      </c>
      <c r="C16" s="4"/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25"/>
      <c r="AF16" s="25"/>
      <c r="AG16" s="25"/>
      <c r="AH16" s="25"/>
      <c r="AI16" s="25"/>
      <c r="AJ16" s="14"/>
      <c r="AK16" s="6"/>
      <c r="AL16" s="14"/>
      <c r="AM16" s="6"/>
    </row>
    <row r="17" spans="1:42" hidden="1" x14ac:dyDescent="0.35">
      <c r="A17" s="3"/>
      <c r="B17" s="7" t="s">
        <v>14</v>
      </c>
      <c r="C17" s="4"/>
      <c r="D17" s="5">
        <f>D24+D21+D23+D26+D30</f>
        <v>353367.80000000005</v>
      </c>
      <c r="E17" s="5">
        <f>E24+E21+E23+E30+E28+E25</f>
        <v>455682.5</v>
      </c>
      <c r="F17" s="6">
        <f>F21+F23+F24+F25+F28+F30</f>
        <v>0</v>
      </c>
      <c r="G17" s="6">
        <f t="shared" ref="G17:G102" si="0">D17+F17</f>
        <v>353367.80000000005</v>
      </c>
      <c r="H17" s="6">
        <f>H21+H23+H24+H25+H28+H30</f>
        <v>-353</v>
      </c>
      <c r="I17" s="6">
        <f t="shared" ref="I17:I102" si="1">E17+H17</f>
        <v>455329.5</v>
      </c>
      <c r="J17" s="6">
        <f>J21+J23+J24+J25+J28+J30</f>
        <v>0</v>
      </c>
      <c r="K17" s="6">
        <f t="shared" ref="K17:K101" si="2">G17+J17</f>
        <v>353367.80000000005</v>
      </c>
      <c r="L17" s="6">
        <f>L21+L23+L24+L25+L28+L30</f>
        <v>0</v>
      </c>
      <c r="M17" s="6">
        <f t="shared" ref="M17:M101" si="3">I17+L17</f>
        <v>455329.5</v>
      </c>
      <c r="N17" s="6">
        <f>N21+N23+N24+N25+N28+N30</f>
        <v>0</v>
      </c>
      <c r="O17" s="6">
        <f t="shared" ref="O17:O19" si="4">K17+N17</f>
        <v>353367.80000000005</v>
      </c>
      <c r="P17" s="6">
        <f>P21+P23+P24+P25+P28+P30</f>
        <v>0</v>
      </c>
      <c r="Q17" s="6">
        <f t="shared" ref="Q17:Q19" si="5">M17+P17</f>
        <v>455329.5</v>
      </c>
      <c r="R17" s="6">
        <f>R21+R23+R24+R25+R28+R30+R31</f>
        <v>7500</v>
      </c>
      <c r="S17" s="6">
        <f t="shared" ref="S17:S19" si="6">O17+R17</f>
        <v>360867.80000000005</v>
      </c>
      <c r="T17" s="6">
        <f>T21+T23+T24+T25+T28+T30+T31</f>
        <v>40000</v>
      </c>
      <c r="U17" s="6">
        <f t="shared" ref="U17:U19" si="7">Q17+T17</f>
        <v>495329.5</v>
      </c>
      <c r="V17" s="14">
        <f>V21+V23+V24+V25+V28+V30+V31+V32+V33</f>
        <v>264498.92</v>
      </c>
      <c r="W17" s="6">
        <f t="shared" ref="W17:W19" si="8">S17+V17</f>
        <v>625366.72</v>
      </c>
      <c r="X17" s="14">
        <f>X21+X23+X24+X25+X28+X30+X31+X32+X33</f>
        <v>13539.220000000001</v>
      </c>
      <c r="Y17" s="6">
        <f t="shared" ref="Y17:Y19" si="9">U17+X17</f>
        <v>508868.72</v>
      </c>
      <c r="Z17" s="14">
        <f>Z21+Z23+Z24+Z25+Z28+Z30+Z31+Z32+Z33</f>
        <v>0</v>
      </c>
      <c r="AA17" s="6">
        <f t="shared" ref="AA17:AA80" si="10">Y17+Z17</f>
        <v>508868.72</v>
      </c>
      <c r="AB17" s="6">
        <f>AB21+AB23+AB24+AB25+AB28+AB30+AB31+AB32+AB33</f>
        <v>0</v>
      </c>
      <c r="AC17" s="6">
        <f t="shared" ref="AC17:AC80" si="11">W17+AB17</f>
        <v>625366.72</v>
      </c>
      <c r="AD17" s="6">
        <f>AD21+AD23+AD24+AD25+AD28+AD30+AD31+AD32+AD33</f>
        <v>0</v>
      </c>
      <c r="AE17" s="6">
        <f t="shared" ref="AE17:AE80" si="12">AA17+AD17</f>
        <v>508868.72</v>
      </c>
      <c r="AF17" s="25">
        <f>AF21+AF23+AF24+AF25+AF28+AF30+AF31+AF32+AF33</f>
        <v>-4978.7279999999992</v>
      </c>
      <c r="AG17" s="25">
        <f t="shared" ref="AG17:AG80" si="13">AC17+AF17</f>
        <v>620387.99199999997</v>
      </c>
      <c r="AH17" s="25">
        <f>AH21+AH23+AH24+AH25+AH28+AH30+AH31+AH32+AH33</f>
        <v>0</v>
      </c>
      <c r="AI17" s="6">
        <f t="shared" ref="AI17:AI19" si="14">AE17+AH17</f>
        <v>508868.72</v>
      </c>
      <c r="AJ17" s="14">
        <f>AJ21+AJ23+AJ24+AJ25+AJ28+AJ30+AJ31+AJ32+AJ33</f>
        <v>0</v>
      </c>
      <c r="AK17" s="25">
        <f t="shared" ref="AK17:AK19" si="15">AG17+AJ17</f>
        <v>620387.99199999997</v>
      </c>
      <c r="AL17" s="14">
        <f>AL21+AL23+AL24+AL25+AL28+AL30+AL31+AL32+AL33</f>
        <v>0</v>
      </c>
      <c r="AM17" s="6">
        <f t="shared" ref="AM17:AM19" si="16">AI17+AL17</f>
        <v>508868.72</v>
      </c>
      <c r="AN17" s="2"/>
      <c r="AO17" s="1">
        <v>0</v>
      </c>
      <c r="AP17" s="1"/>
    </row>
    <row r="18" spans="1:42" x14ac:dyDescent="0.35">
      <c r="A18" s="3"/>
      <c r="B18" s="7" t="s">
        <v>26</v>
      </c>
      <c r="C18" s="4"/>
      <c r="D18" s="5">
        <f>D22</f>
        <v>259745.3</v>
      </c>
      <c r="E18" s="5">
        <f>E22+E29</f>
        <v>259199.6</v>
      </c>
      <c r="F18" s="6">
        <f>F22+F29</f>
        <v>0</v>
      </c>
      <c r="G18" s="6">
        <f t="shared" si="0"/>
        <v>259745.3</v>
      </c>
      <c r="H18" s="6">
        <f>H22+H29</f>
        <v>0</v>
      </c>
      <c r="I18" s="6">
        <f t="shared" si="1"/>
        <v>259199.6</v>
      </c>
      <c r="J18" s="6">
        <f>J22+J29</f>
        <v>0</v>
      </c>
      <c r="K18" s="6">
        <f t="shared" si="2"/>
        <v>259745.3</v>
      </c>
      <c r="L18" s="6">
        <f>L22+L29</f>
        <v>0</v>
      </c>
      <c r="M18" s="6">
        <f t="shared" si="3"/>
        <v>259199.6</v>
      </c>
      <c r="N18" s="6">
        <f>N22+N29</f>
        <v>0</v>
      </c>
      <c r="O18" s="6">
        <f t="shared" si="4"/>
        <v>259745.3</v>
      </c>
      <c r="P18" s="6">
        <f>P22+P29</f>
        <v>0</v>
      </c>
      <c r="Q18" s="6">
        <f t="shared" si="5"/>
        <v>259199.6</v>
      </c>
      <c r="R18" s="6">
        <f>R22+R29</f>
        <v>0</v>
      </c>
      <c r="S18" s="6">
        <f t="shared" si="6"/>
        <v>259745.3</v>
      </c>
      <c r="T18" s="6">
        <f>T22+T29</f>
        <v>0</v>
      </c>
      <c r="U18" s="6">
        <f t="shared" si="7"/>
        <v>259199.6</v>
      </c>
      <c r="V18" s="6">
        <f>V22+V29</f>
        <v>0</v>
      </c>
      <c r="W18" s="6">
        <f t="shared" si="8"/>
        <v>259745.3</v>
      </c>
      <c r="X18" s="6">
        <f>X22+X29</f>
        <v>0</v>
      </c>
      <c r="Y18" s="6">
        <f t="shared" si="9"/>
        <v>259199.6</v>
      </c>
      <c r="Z18" s="6">
        <f>Z22+Z29</f>
        <v>0</v>
      </c>
      <c r="AA18" s="6">
        <f t="shared" si="10"/>
        <v>259199.6</v>
      </c>
      <c r="AB18" s="6">
        <f>AB22+AB29</f>
        <v>0</v>
      </c>
      <c r="AC18" s="6">
        <f t="shared" si="11"/>
        <v>259745.3</v>
      </c>
      <c r="AD18" s="6">
        <f>AD22+AD29</f>
        <v>0</v>
      </c>
      <c r="AE18" s="25">
        <f t="shared" si="12"/>
        <v>259199.6</v>
      </c>
      <c r="AF18" s="25">
        <f>AF22+AF29</f>
        <v>0</v>
      </c>
      <c r="AG18" s="25">
        <f t="shared" si="13"/>
        <v>259745.3</v>
      </c>
      <c r="AH18" s="25">
        <f>AH22+AH29</f>
        <v>0</v>
      </c>
      <c r="AI18" s="25">
        <f t="shared" si="14"/>
        <v>259199.6</v>
      </c>
      <c r="AJ18" s="14">
        <f>AJ22+AJ29</f>
        <v>0</v>
      </c>
      <c r="AK18" s="6">
        <f t="shared" si="15"/>
        <v>259745.3</v>
      </c>
      <c r="AL18" s="14">
        <f>AL22+AL29</f>
        <v>0</v>
      </c>
      <c r="AM18" s="6">
        <f t="shared" si="16"/>
        <v>259199.6</v>
      </c>
    </row>
    <row r="19" spans="1:42" ht="54" x14ac:dyDescent="0.35">
      <c r="A19" s="3" t="s">
        <v>29</v>
      </c>
      <c r="B19" s="7" t="s">
        <v>77</v>
      </c>
      <c r="C19" s="7" t="s">
        <v>36</v>
      </c>
      <c r="D19" s="5">
        <f>D21+D22</f>
        <v>381882.9</v>
      </c>
      <c r="E19" s="5">
        <f>E21+E22</f>
        <v>90000</v>
      </c>
      <c r="F19" s="6"/>
      <c r="G19" s="6">
        <f t="shared" si="0"/>
        <v>381882.9</v>
      </c>
      <c r="H19" s="6"/>
      <c r="I19" s="6">
        <f t="shared" si="1"/>
        <v>90000</v>
      </c>
      <c r="J19" s="6"/>
      <c r="K19" s="6">
        <f t="shared" si="2"/>
        <v>381882.9</v>
      </c>
      <c r="L19" s="6"/>
      <c r="M19" s="6">
        <f t="shared" si="3"/>
        <v>90000</v>
      </c>
      <c r="N19" s="6"/>
      <c r="O19" s="6">
        <f t="shared" si="4"/>
        <v>381882.9</v>
      </c>
      <c r="P19" s="6"/>
      <c r="Q19" s="6">
        <f t="shared" si="5"/>
        <v>90000</v>
      </c>
      <c r="R19" s="6"/>
      <c r="S19" s="6">
        <f t="shared" si="6"/>
        <v>381882.9</v>
      </c>
      <c r="T19" s="6"/>
      <c r="U19" s="6">
        <f t="shared" si="7"/>
        <v>90000</v>
      </c>
      <c r="V19" s="6">
        <f>V21+V22</f>
        <v>-15061.91</v>
      </c>
      <c r="W19" s="6">
        <f t="shared" si="8"/>
        <v>366820.99000000005</v>
      </c>
      <c r="X19" s="6">
        <f>X21+X22</f>
        <v>-90000</v>
      </c>
      <c r="Y19" s="6">
        <f t="shared" si="9"/>
        <v>0</v>
      </c>
      <c r="Z19" s="6">
        <f>Z21+Z22</f>
        <v>0</v>
      </c>
      <c r="AA19" s="6">
        <f t="shared" si="10"/>
        <v>0</v>
      </c>
      <c r="AB19" s="6">
        <f>AB21+AB22</f>
        <v>0</v>
      </c>
      <c r="AC19" s="6">
        <f>W19+AB19</f>
        <v>366820.99000000005</v>
      </c>
      <c r="AD19" s="6">
        <f>AD21+AD22</f>
        <v>0</v>
      </c>
      <c r="AE19" s="25">
        <f t="shared" si="12"/>
        <v>0</v>
      </c>
      <c r="AF19" s="25">
        <f>AF21+AF22</f>
        <v>0</v>
      </c>
      <c r="AG19" s="25">
        <f t="shared" si="13"/>
        <v>366820.99000000005</v>
      </c>
      <c r="AH19" s="25">
        <f>AH21+AH22</f>
        <v>0</v>
      </c>
      <c r="AI19" s="25">
        <f t="shared" si="14"/>
        <v>0</v>
      </c>
      <c r="AJ19" s="14">
        <f>AJ21+AJ22</f>
        <v>-65000</v>
      </c>
      <c r="AK19" s="6">
        <f t="shared" si="15"/>
        <v>301820.99000000005</v>
      </c>
      <c r="AL19" s="14">
        <f>AL21+AL22</f>
        <v>0</v>
      </c>
      <c r="AM19" s="6">
        <f t="shared" si="16"/>
        <v>0</v>
      </c>
      <c r="AN19" s="24">
        <v>2420141170</v>
      </c>
    </row>
    <row r="20" spans="1:42" x14ac:dyDescent="0.35">
      <c r="A20" s="3"/>
      <c r="B20" s="4" t="s">
        <v>12</v>
      </c>
      <c r="C20" s="7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25"/>
      <c r="AF20" s="25"/>
      <c r="AG20" s="25"/>
      <c r="AH20" s="25"/>
      <c r="AI20" s="25"/>
      <c r="AJ20" s="14"/>
      <c r="AK20" s="6"/>
      <c r="AL20" s="14"/>
      <c r="AM20" s="6"/>
    </row>
    <row r="21" spans="1:42" hidden="1" x14ac:dyDescent="0.35">
      <c r="A21" s="3"/>
      <c r="B21" s="7" t="s">
        <v>14</v>
      </c>
      <c r="C21" s="7"/>
      <c r="D21" s="5">
        <v>122137.60000000001</v>
      </c>
      <c r="E21" s="5">
        <v>27000</v>
      </c>
      <c r="F21" s="6"/>
      <c r="G21" s="6">
        <f t="shared" si="0"/>
        <v>122137.60000000001</v>
      </c>
      <c r="H21" s="6"/>
      <c r="I21" s="6">
        <f t="shared" si="1"/>
        <v>27000</v>
      </c>
      <c r="J21" s="6"/>
      <c r="K21" s="6">
        <f t="shared" si="2"/>
        <v>122137.60000000001</v>
      </c>
      <c r="L21" s="6"/>
      <c r="M21" s="6">
        <f t="shared" si="3"/>
        <v>27000</v>
      </c>
      <c r="N21" s="6"/>
      <c r="O21" s="6">
        <f t="shared" ref="O21:O26" si="17">K21+N21</f>
        <v>122137.60000000001</v>
      </c>
      <c r="P21" s="6"/>
      <c r="Q21" s="6">
        <f t="shared" ref="Q21:Q26" si="18">M21+P21</f>
        <v>27000</v>
      </c>
      <c r="R21" s="6"/>
      <c r="S21" s="6">
        <f t="shared" ref="S21:S26" si="19">O21+R21</f>
        <v>122137.60000000001</v>
      </c>
      <c r="T21" s="6"/>
      <c r="U21" s="6">
        <f t="shared" ref="U21:U26" si="20">Q21+T21</f>
        <v>27000</v>
      </c>
      <c r="V21" s="14">
        <v>-15061.91</v>
      </c>
      <c r="W21" s="6">
        <f t="shared" ref="W21:W26" si="21">S21+V21</f>
        <v>107075.69</v>
      </c>
      <c r="X21" s="14">
        <f>-6000-21000</f>
        <v>-27000</v>
      </c>
      <c r="Y21" s="6">
        <f t="shared" ref="Y21:Y26" si="22">U21+X21</f>
        <v>0</v>
      </c>
      <c r="Z21" s="14"/>
      <c r="AA21" s="6">
        <f t="shared" si="10"/>
        <v>0</v>
      </c>
      <c r="AB21" s="6"/>
      <c r="AC21" s="6">
        <f t="shared" si="11"/>
        <v>107075.69</v>
      </c>
      <c r="AD21" s="6"/>
      <c r="AE21" s="6">
        <f t="shared" si="12"/>
        <v>0</v>
      </c>
      <c r="AF21" s="25"/>
      <c r="AG21" s="25">
        <f t="shared" si="13"/>
        <v>107075.69</v>
      </c>
      <c r="AH21" s="25"/>
      <c r="AI21" s="6">
        <f t="shared" ref="AI21:AI26" si="23">AE21+AH21</f>
        <v>0</v>
      </c>
      <c r="AJ21" s="14">
        <f>-65000</f>
        <v>-65000</v>
      </c>
      <c r="AK21" s="25">
        <f t="shared" ref="AK21:AK26" si="24">AG21+AJ21</f>
        <v>42075.69</v>
      </c>
      <c r="AL21" s="14"/>
      <c r="AM21" s="6">
        <f t="shared" ref="AM21:AM26" si="25">AI21+AL21</f>
        <v>0</v>
      </c>
      <c r="AN21" s="2" t="s">
        <v>86</v>
      </c>
      <c r="AO21" s="1">
        <v>0</v>
      </c>
      <c r="AP21" s="1"/>
    </row>
    <row r="22" spans="1:42" x14ac:dyDescent="0.35">
      <c r="A22" s="3"/>
      <c r="B22" s="7" t="s">
        <v>26</v>
      </c>
      <c r="C22" s="7"/>
      <c r="D22" s="5">
        <v>259745.3</v>
      </c>
      <c r="E22" s="5">
        <v>63000</v>
      </c>
      <c r="F22" s="6"/>
      <c r="G22" s="6">
        <f t="shared" si="0"/>
        <v>259745.3</v>
      </c>
      <c r="H22" s="6"/>
      <c r="I22" s="6">
        <f t="shared" si="1"/>
        <v>63000</v>
      </c>
      <c r="J22" s="6"/>
      <c r="K22" s="6">
        <f t="shared" si="2"/>
        <v>259745.3</v>
      </c>
      <c r="L22" s="6"/>
      <c r="M22" s="6">
        <f t="shared" si="3"/>
        <v>63000</v>
      </c>
      <c r="N22" s="6"/>
      <c r="O22" s="6">
        <f t="shared" si="17"/>
        <v>259745.3</v>
      </c>
      <c r="P22" s="6"/>
      <c r="Q22" s="6">
        <f t="shared" si="18"/>
        <v>63000</v>
      </c>
      <c r="R22" s="6"/>
      <c r="S22" s="6">
        <f t="shared" si="19"/>
        <v>259745.3</v>
      </c>
      <c r="T22" s="6"/>
      <c r="U22" s="6">
        <f t="shared" si="20"/>
        <v>63000</v>
      </c>
      <c r="V22" s="6"/>
      <c r="W22" s="6">
        <f t="shared" si="21"/>
        <v>259745.3</v>
      </c>
      <c r="X22" s="6">
        <v>-63000</v>
      </c>
      <c r="Y22" s="6">
        <f t="shared" si="22"/>
        <v>0</v>
      </c>
      <c r="Z22" s="6"/>
      <c r="AA22" s="6">
        <f t="shared" si="10"/>
        <v>0</v>
      </c>
      <c r="AB22" s="6"/>
      <c r="AC22" s="6">
        <f t="shared" si="11"/>
        <v>259745.3</v>
      </c>
      <c r="AD22" s="6"/>
      <c r="AE22" s="25">
        <f t="shared" si="12"/>
        <v>0</v>
      </c>
      <c r="AF22" s="25"/>
      <c r="AG22" s="25">
        <f t="shared" si="13"/>
        <v>259745.3</v>
      </c>
      <c r="AH22" s="25"/>
      <c r="AI22" s="25">
        <f t="shared" si="23"/>
        <v>0</v>
      </c>
      <c r="AJ22" s="14"/>
      <c r="AK22" s="6">
        <f t="shared" si="24"/>
        <v>259745.3</v>
      </c>
      <c r="AL22" s="14"/>
      <c r="AM22" s="6">
        <f t="shared" si="25"/>
        <v>0</v>
      </c>
      <c r="AN22" s="24" t="s">
        <v>117</v>
      </c>
    </row>
    <row r="23" spans="1:42" ht="54" x14ac:dyDescent="0.35">
      <c r="A23" s="3" t="s">
        <v>30</v>
      </c>
      <c r="B23" s="7" t="s">
        <v>89</v>
      </c>
      <c r="C23" s="7" t="s">
        <v>36</v>
      </c>
      <c r="D23" s="5">
        <v>225606.3</v>
      </c>
      <c r="E23" s="5">
        <v>0</v>
      </c>
      <c r="F23" s="6"/>
      <c r="G23" s="6">
        <f t="shared" si="0"/>
        <v>225606.3</v>
      </c>
      <c r="H23" s="6"/>
      <c r="I23" s="6">
        <f t="shared" si="1"/>
        <v>0</v>
      </c>
      <c r="J23" s="6"/>
      <c r="K23" s="6">
        <f t="shared" si="2"/>
        <v>225606.3</v>
      </c>
      <c r="L23" s="6"/>
      <c r="M23" s="6">
        <f t="shared" si="3"/>
        <v>0</v>
      </c>
      <c r="N23" s="6"/>
      <c r="O23" s="6">
        <f t="shared" si="17"/>
        <v>225606.3</v>
      </c>
      <c r="P23" s="6"/>
      <c r="Q23" s="6">
        <f t="shared" si="18"/>
        <v>0</v>
      </c>
      <c r="R23" s="6"/>
      <c r="S23" s="6">
        <f t="shared" si="19"/>
        <v>225606.3</v>
      </c>
      <c r="T23" s="6"/>
      <c r="U23" s="6">
        <f t="shared" si="20"/>
        <v>0</v>
      </c>
      <c r="V23" s="6">
        <v>2816.45</v>
      </c>
      <c r="W23" s="6">
        <f t="shared" si="21"/>
        <v>228422.75</v>
      </c>
      <c r="X23" s="6"/>
      <c r="Y23" s="6">
        <f t="shared" si="22"/>
        <v>0</v>
      </c>
      <c r="Z23" s="6"/>
      <c r="AA23" s="6">
        <f t="shared" si="10"/>
        <v>0</v>
      </c>
      <c r="AB23" s="6"/>
      <c r="AC23" s="6">
        <f t="shared" si="11"/>
        <v>228422.75</v>
      </c>
      <c r="AD23" s="6"/>
      <c r="AE23" s="25">
        <f t="shared" si="12"/>
        <v>0</v>
      </c>
      <c r="AF23" s="25"/>
      <c r="AG23" s="25">
        <f t="shared" si="13"/>
        <v>228422.75</v>
      </c>
      <c r="AH23" s="25"/>
      <c r="AI23" s="25">
        <f t="shared" si="23"/>
        <v>0</v>
      </c>
      <c r="AJ23" s="14">
        <v>65000</v>
      </c>
      <c r="AK23" s="6">
        <f t="shared" si="24"/>
        <v>293422.75</v>
      </c>
      <c r="AL23" s="14"/>
      <c r="AM23" s="6">
        <f t="shared" si="25"/>
        <v>0</v>
      </c>
      <c r="AN23" s="24">
        <v>2420141180</v>
      </c>
    </row>
    <row r="24" spans="1:42" ht="54" x14ac:dyDescent="0.35">
      <c r="A24" s="3" t="s">
        <v>64</v>
      </c>
      <c r="B24" s="7" t="s">
        <v>54</v>
      </c>
      <c r="C24" s="7" t="s">
        <v>42</v>
      </c>
      <c r="D24" s="5">
        <v>0</v>
      </c>
      <c r="E24" s="5">
        <v>12578.6</v>
      </c>
      <c r="F24" s="6"/>
      <c r="G24" s="6">
        <f t="shared" si="0"/>
        <v>0</v>
      </c>
      <c r="H24" s="6">
        <v>-353</v>
      </c>
      <c r="I24" s="6">
        <f t="shared" si="1"/>
        <v>12225.6</v>
      </c>
      <c r="J24" s="6"/>
      <c r="K24" s="6">
        <f t="shared" si="2"/>
        <v>0</v>
      </c>
      <c r="L24" s="6"/>
      <c r="M24" s="6">
        <f t="shared" si="3"/>
        <v>12225.6</v>
      </c>
      <c r="N24" s="6"/>
      <c r="O24" s="6">
        <f t="shared" si="17"/>
        <v>0</v>
      </c>
      <c r="P24" s="6"/>
      <c r="Q24" s="6">
        <f t="shared" si="18"/>
        <v>12225.6</v>
      </c>
      <c r="R24" s="6"/>
      <c r="S24" s="6">
        <f t="shared" si="19"/>
        <v>0</v>
      </c>
      <c r="T24" s="6"/>
      <c r="U24" s="6">
        <f t="shared" si="20"/>
        <v>12225.6</v>
      </c>
      <c r="V24" s="6"/>
      <c r="W24" s="6">
        <f t="shared" si="21"/>
        <v>0</v>
      </c>
      <c r="X24" s="6"/>
      <c r="Y24" s="6">
        <f t="shared" si="22"/>
        <v>12225.6</v>
      </c>
      <c r="Z24" s="6"/>
      <c r="AA24" s="6">
        <f t="shared" si="10"/>
        <v>12225.6</v>
      </c>
      <c r="AB24" s="6"/>
      <c r="AC24" s="6">
        <f t="shared" si="11"/>
        <v>0</v>
      </c>
      <c r="AD24" s="6"/>
      <c r="AE24" s="25">
        <f t="shared" si="12"/>
        <v>12225.6</v>
      </c>
      <c r="AF24" s="25"/>
      <c r="AG24" s="25">
        <f t="shared" si="13"/>
        <v>0</v>
      </c>
      <c r="AH24" s="25"/>
      <c r="AI24" s="25">
        <f t="shared" si="23"/>
        <v>12225.6</v>
      </c>
      <c r="AJ24" s="14"/>
      <c r="AK24" s="6">
        <f t="shared" si="24"/>
        <v>0</v>
      </c>
      <c r="AL24" s="14"/>
      <c r="AM24" s="6">
        <f t="shared" si="25"/>
        <v>12225.6</v>
      </c>
      <c r="AN24" s="24">
        <v>2420141400</v>
      </c>
    </row>
    <row r="25" spans="1:42" ht="54" x14ac:dyDescent="0.35">
      <c r="A25" s="3" t="s">
        <v>37</v>
      </c>
      <c r="B25" s="7" t="s">
        <v>78</v>
      </c>
      <c r="C25" s="7" t="s">
        <v>36</v>
      </c>
      <c r="D25" s="5">
        <v>0</v>
      </c>
      <c r="E25" s="5">
        <v>250000</v>
      </c>
      <c r="F25" s="6"/>
      <c r="G25" s="6">
        <f t="shared" si="0"/>
        <v>0</v>
      </c>
      <c r="H25" s="6"/>
      <c r="I25" s="6">
        <f t="shared" si="1"/>
        <v>250000</v>
      </c>
      <c r="J25" s="6"/>
      <c r="K25" s="6">
        <f t="shared" si="2"/>
        <v>0</v>
      </c>
      <c r="L25" s="6"/>
      <c r="M25" s="6">
        <f t="shared" si="3"/>
        <v>250000</v>
      </c>
      <c r="N25" s="6"/>
      <c r="O25" s="6">
        <f t="shared" si="17"/>
        <v>0</v>
      </c>
      <c r="P25" s="6"/>
      <c r="Q25" s="6">
        <f t="shared" si="18"/>
        <v>250000</v>
      </c>
      <c r="R25" s="6"/>
      <c r="S25" s="6">
        <f t="shared" si="19"/>
        <v>0</v>
      </c>
      <c r="T25" s="6"/>
      <c r="U25" s="6">
        <f t="shared" si="20"/>
        <v>250000</v>
      </c>
      <c r="V25" s="6"/>
      <c r="W25" s="6">
        <f t="shared" si="21"/>
        <v>0</v>
      </c>
      <c r="X25" s="6"/>
      <c r="Y25" s="6">
        <f t="shared" si="22"/>
        <v>250000</v>
      </c>
      <c r="Z25" s="6"/>
      <c r="AA25" s="6">
        <f t="shared" si="10"/>
        <v>250000</v>
      </c>
      <c r="AB25" s="6"/>
      <c r="AC25" s="6">
        <f t="shared" si="11"/>
        <v>0</v>
      </c>
      <c r="AD25" s="6"/>
      <c r="AE25" s="25">
        <f t="shared" si="12"/>
        <v>250000</v>
      </c>
      <c r="AF25" s="25">
        <v>645.17200000000003</v>
      </c>
      <c r="AG25" s="25">
        <f t="shared" si="13"/>
        <v>645.17200000000003</v>
      </c>
      <c r="AH25" s="25"/>
      <c r="AI25" s="25">
        <f t="shared" si="23"/>
        <v>250000</v>
      </c>
      <c r="AJ25" s="14"/>
      <c r="AK25" s="6">
        <f t="shared" si="24"/>
        <v>645.17200000000003</v>
      </c>
      <c r="AL25" s="14"/>
      <c r="AM25" s="6">
        <f t="shared" si="25"/>
        <v>250000</v>
      </c>
      <c r="AN25" s="24">
        <v>2420141590</v>
      </c>
    </row>
    <row r="26" spans="1:42" ht="54" x14ac:dyDescent="0.35">
      <c r="A26" s="3" t="s">
        <v>65</v>
      </c>
      <c r="B26" s="7" t="s">
        <v>55</v>
      </c>
      <c r="C26" s="7" t="s">
        <v>36</v>
      </c>
      <c r="D26" s="8">
        <f>D28+D29</f>
        <v>0</v>
      </c>
      <c r="E26" s="8">
        <f>E28+E29</f>
        <v>360000</v>
      </c>
      <c r="F26" s="8"/>
      <c r="G26" s="6">
        <f t="shared" si="0"/>
        <v>0</v>
      </c>
      <c r="H26" s="8"/>
      <c r="I26" s="6">
        <f t="shared" si="1"/>
        <v>360000</v>
      </c>
      <c r="J26" s="6"/>
      <c r="K26" s="6">
        <f t="shared" si="2"/>
        <v>0</v>
      </c>
      <c r="L26" s="6"/>
      <c r="M26" s="6">
        <f t="shared" si="3"/>
        <v>360000</v>
      </c>
      <c r="N26" s="6"/>
      <c r="O26" s="6">
        <f t="shared" si="17"/>
        <v>0</v>
      </c>
      <c r="P26" s="6"/>
      <c r="Q26" s="6">
        <f t="shared" si="18"/>
        <v>360000</v>
      </c>
      <c r="R26" s="6"/>
      <c r="S26" s="6">
        <f t="shared" si="19"/>
        <v>0</v>
      </c>
      <c r="T26" s="6"/>
      <c r="U26" s="6">
        <f t="shared" si="20"/>
        <v>360000</v>
      </c>
      <c r="V26" s="6">
        <f>V28+V29</f>
        <v>0</v>
      </c>
      <c r="W26" s="6">
        <f t="shared" si="21"/>
        <v>0</v>
      </c>
      <c r="X26" s="6">
        <f>X28+X29</f>
        <v>5121.7559999999939</v>
      </c>
      <c r="Y26" s="6">
        <f t="shared" si="22"/>
        <v>365121.75599999999</v>
      </c>
      <c r="Z26" s="6">
        <f>Z28+Z29</f>
        <v>0</v>
      </c>
      <c r="AA26" s="6">
        <f t="shared" si="10"/>
        <v>365121.75599999999</v>
      </c>
      <c r="AB26" s="6">
        <f>AB28+AB29</f>
        <v>0</v>
      </c>
      <c r="AC26" s="6">
        <f t="shared" si="11"/>
        <v>0</v>
      </c>
      <c r="AD26" s="6">
        <f>AD28+AD29</f>
        <v>0</v>
      </c>
      <c r="AE26" s="25">
        <f t="shared" si="12"/>
        <v>365121.75599999999</v>
      </c>
      <c r="AF26" s="25">
        <f>AF28+AF29</f>
        <v>0</v>
      </c>
      <c r="AG26" s="25">
        <f t="shared" si="13"/>
        <v>0</v>
      </c>
      <c r="AH26" s="25">
        <f>AH28+AH29</f>
        <v>0</v>
      </c>
      <c r="AI26" s="25">
        <f t="shared" si="23"/>
        <v>365121.75599999999</v>
      </c>
      <c r="AJ26" s="14">
        <f>AJ28+AJ29</f>
        <v>0</v>
      </c>
      <c r="AK26" s="6">
        <f t="shared" si="24"/>
        <v>0</v>
      </c>
      <c r="AL26" s="14">
        <f>AL28+AL29</f>
        <v>0</v>
      </c>
      <c r="AM26" s="6">
        <f t="shared" si="25"/>
        <v>365121.75599999999</v>
      </c>
      <c r="AN26" s="24">
        <v>2420141580</v>
      </c>
    </row>
    <row r="27" spans="1:42" x14ac:dyDescent="0.35">
      <c r="A27" s="3"/>
      <c r="B27" s="7" t="s">
        <v>12</v>
      </c>
      <c r="C27" s="7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25"/>
      <c r="AF27" s="25"/>
      <c r="AG27" s="25"/>
      <c r="AH27" s="25"/>
      <c r="AI27" s="25"/>
      <c r="AJ27" s="14"/>
      <c r="AK27" s="6"/>
      <c r="AL27" s="14"/>
      <c r="AM27" s="6"/>
    </row>
    <row r="28" spans="1:42" hidden="1" x14ac:dyDescent="0.35">
      <c r="A28" s="3"/>
      <c r="B28" s="7" t="s">
        <v>14</v>
      </c>
      <c r="C28" s="7"/>
      <c r="D28" s="5"/>
      <c r="E28" s="5">
        <v>163800.4</v>
      </c>
      <c r="F28" s="6"/>
      <c r="G28" s="6">
        <f t="shared" si="0"/>
        <v>0</v>
      </c>
      <c r="H28" s="6"/>
      <c r="I28" s="6">
        <f t="shared" si="1"/>
        <v>163800.4</v>
      </c>
      <c r="J28" s="6"/>
      <c r="K28" s="6">
        <f t="shared" si="2"/>
        <v>0</v>
      </c>
      <c r="L28" s="6"/>
      <c r="M28" s="6">
        <f t="shared" si="3"/>
        <v>163800.4</v>
      </c>
      <c r="N28" s="6"/>
      <c r="O28" s="6">
        <f t="shared" ref="O28:O34" si="26">K28+N28</f>
        <v>0</v>
      </c>
      <c r="P28" s="6"/>
      <c r="Q28" s="6">
        <f t="shared" ref="Q28:Q34" si="27">M28+P28</f>
        <v>163800.4</v>
      </c>
      <c r="R28" s="6"/>
      <c r="S28" s="6">
        <f t="shared" ref="S28:S34" si="28">O28+R28</f>
        <v>0</v>
      </c>
      <c r="T28" s="6"/>
      <c r="U28" s="6">
        <f t="shared" ref="U28:U34" si="29">Q28+T28</f>
        <v>163800.4</v>
      </c>
      <c r="V28" s="14"/>
      <c r="W28" s="6">
        <f t="shared" ref="W28:W34" si="30">S28+V28</f>
        <v>0</v>
      </c>
      <c r="X28" s="14">
        <f>-78878.244+21000</f>
        <v>-57878.244000000006</v>
      </c>
      <c r="Y28" s="6">
        <f t="shared" ref="Y28:Y34" si="31">U28+X28</f>
        <v>105922.15599999999</v>
      </c>
      <c r="Z28" s="14"/>
      <c r="AA28" s="6">
        <f t="shared" si="10"/>
        <v>105922.15599999999</v>
      </c>
      <c r="AB28" s="6"/>
      <c r="AC28" s="6">
        <f t="shared" si="11"/>
        <v>0</v>
      </c>
      <c r="AD28" s="6"/>
      <c r="AE28" s="6">
        <f t="shared" si="12"/>
        <v>105922.15599999999</v>
      </c>
      <c r="AF28" s="25"/>
      <c r="AG28" s="25">
        <f t="shared" si="13"/>
        <v>0</v>
      </c>
      <c r="AH28" s="25"/>
      <c r="AI28" s="6">
        <f t="shared" ref="AI28:AI34" si="32">AE28+AH28</f>
        <v>105922.15599999999</v>
      </c>
      <c r="AJ28" s="14"/>
      <c r="AK28" s="25">
        <f t="shared" ref="AK28:AK34" si="33">AG28+AJ28</f>
        <v>0</v>
      </c>
      <c r="AL28" s="14"/>
      <c r="AM28" s="6">
        <f t="shared" ref="AM28:AM34" si="34">AI28+AL28</f>
        <v>105922.15599999999</v>
      </c>
      <c r="AN28" s="2" t="s">
        <v>82</v>
      </c>
      <c r="AO28" s="1">
        <v>0</v>
      </c>
      <c r="AP28" s="1"/>
    </row>
    <row r="29" spans="1:42" x14ac:dyDescent="0.35">
      <c r="A29" s="3"/>
      <c r="B29" s="7" t="s">
        <v>26</v>
      </c>
      <c r="C29" s="7"/>
      <c r="D29" s="5"/>
      <c r="E29" s="5">
        <v>196199.6</v>
      </c>
      <c r="F29" s="6"/>
      <c r="G29" s="6">
        <f t="shared" si="0"/>
        <v>0</v>
      </c>
      <c r="H29" s="6"/>
      <c r="I29" s="6">
        <f t="shared" si="1"/>
        <v>196199.6</v>
      </c>
      <c r="J29" s="6"/>
      <c r="K29" s="6">
        <f t="shared" si="2"/>
        <v>0</v>
      </c>
      <c r="L29" s="6"/>
      <c r="M29" s="6">
        <f t="shared" si="3"/>
        <v>196199.6</v>
      </c>
      <c r="N29" s="6"/>
      <c r="O29" s="6">
        <f t="shared" si="26"/>
        <v>0</v>
      </c>
      <c r="P29" s="6"/>
      <c r="Q29" s="6">
        <f t="shared" si="27"/>
        <v>196199.6</v>
      </c>
      <c r="R29" s="6"/>
      <c r="S29" s="6">
        <f t="shared" si="28"/>
        <v>0</v>
      </c>
      <c r="T29" s="6"/>
      <c r="U29" s="6">
        <f t="shared" si="29"/>
        <v>196199.6</v>
      </c>
      <c r="V29" s="6"/>
      <c r="W29" s="6">
        <f t="shared" si="30"/>
        <v>0</v>
      </c>
      <c r="X29" s="6">
        <v>63000</v>
      </c>
      <c r="Y29" s="6">
        <f t="shared" si="31"/>
        <v>259199.6</v>
      </c>
      <c r="Z29" s="6"/>
      <c r="AA29" s="6">
        <f t="shared" si="10"/>
        <v>259199.6</v>
      </c>
      <c r="AB29" s="6"/>
      <c r="AC29" s="6">
        <f t="shared" si="11"/>
        <v>0</v>
      </c>
      <c r="AD29" s="6"/>
      <c r="AE29" s="25">
        <f t="shared" si="12"/>
        <v>259199.6</v>
      </c>
      <c r="AF29" s="25"/>
      <c r="AG29" s="25">
        <f t="shared" si="13"/>
        <v>0</v>
      </c>
      <c r="AH29" s="25"/>
      <c r="AI29" s="25">
        <f t="shared" si="32"/>
        <v>259199.6</v>
      </c>
      <c r="AJ29" s="14"/>
      <c r="AK29" s="6">
        <f t="shared" si="33"/>
        <v>0</v>
      </c>
      <c r="AL29" s="14"/>
      <c r="AM29" s="6">
        <f t="shared" si="34"/>
        <v>259199.6</v>
      </c>
      <c r="AN29" s="24" t="s">
        <v>117</v>
      </c>
    </row>
    <row r="30" spans="1:42" ht="36" x14ac:dyDescent="0.35">
      <c r="A30" s="3" t="s">
        <v>66</v>
      </c>
      <c r="B30" s="7" t="s">
        <v>130</v>
      </c>
      <c r="C30" s="7" t="s">
        <v>4</v>
      </c>
      <c r="D30" s="5">
        <v>5623.9</v>
      </c>
      <c r="E30" s="5">
        <v>2303.5</v>
      </c>
      <c r="F30" s="6"/>
      <c r="G30" s="6">
        <f t="shared" si="0"/>
        <v>5623.9</v>
      </c>
      <c r="H30" s="6"/>
      <c r="I30" s="6">
        <f t="shared" si="1"/>
        <v>2303.5</v>
      </c>
      <c r="J30" s="6"/>
      <c r="K30" s="6">
        <f t="shared" si="2"/>
        <v>5623.9</v>
      </c>
      <c r="L30" s="6"/>
      <c r="M30" s="6">
        <f t="shared" si="3"/>
        <v>2303.5</v>
      </c>
      <c r="N30" s="6"/>
      <c r="O30" s="6">
        <f t="shared" si="26"/>
        <v>5623.9</v>
      </c>
      <c r="P30" s="6"/>
      <c r="Q30" s="6">
        <f t="shared" si="27"/>
        <v>2303.5</v>
      </c>
      <c r="R30" s="6"/>
      <c r="S30" s="6">
        <f t="shared" si="28"/>
        <v>5623.9</v>
      </c>
      <c r="T30" s="6"/>
      <c r="U30" s="6">
        <f t="shared" si="29"/>
        <v>2303.5</v>
      </c>
      <c r="V30" s="6"/>
      <c r="W30" s="6">
        <f t="shared" si="30"/>
        <v>5623.9</v>
      </c>
      <c r="X30" s="6"/>
      <c r="Y30" s="6">
        <f t="shared" si="31"/>
        <v>2303.5</v>
      </c>
      <c r="Z30" s="6"/>
      <c r="AA30" s="6">
        <f t="shared" si="10"/>
        <v>2303.5</v>
      </c>
      <c r="AB30" s="6"/>
      <c r="AC30" s="6">
        <f t="shared" si="11"/>
        <v>5623.9</v>
      </c>
      <c r="AD30" s="6"/>
      <c r="AE30" s="25">
        <f t="shared" si="12"/>
        <v>2303.5</v>
      </c>
      <c r="AF30" s="25">
        <v>-5623.9</v>
      </c>
      <c r="AG30" s="25">
        <f t="shared" si="13"/>
        <v>0</v>
      </c>
      <c r="AH30" s="25"/>
      <c r="AI30" s="25">
        <f t="shared" si="32"/>
        <v>2303.5</v>
      </c>
      <c r="AJ30" s="14"/>
      <c r="AK30" s="6">
        <f t="shared" si="33"/>
        <v>0</v>
      </c>
      <c r="AL30" s="14"/>
      <c r="AM30" s="6">
        <f t="shared" si="34"/>
        <v>2303.5</v>
      </c>
      <c r="AN30" s="24">
        <v>2420141630</v>
      </c>
    </row>
    <row r="31" spans="1:42" ht="54" x14ac:dyDescent="0.35">
      <c r="A31" s="3" t="s">
        <v>46</v>
      </c>
      <c r="B31" s="7" t="s">
        <v>107</v>
      </c>
      <c r="C31" s="7" t="s">
        <v>36</v>
      </c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7500</v>
      </c>
      <c r="S31" s="6">
        <f t="shared" si="28"/>
        <v>7500</v>
      </c>
      <c r="T31" s="6">
        <v>40000</v>
      </c>
      <c r="U31" s="6">
        <f t="shared" si="29"/>
        <v>40000</v>
      </c>
      <c r="V31" s="6"/>
      <c r="W31" s="6">
        <f>S31+V31</f>
        <v>7500</v>
      </c>
      <c r="X31" s="6"/>
      <c r="Y31" s="6">
        <f t="shared" si="31"/>
        <v>40000</v>
      </c>
      <c r="Z31" s="6"/>
      <c r="AA31" s="6">
        <f t="shared" si="10"/>
        <v>40000</v>
      </c>
      <c r="AB31" s="6"/>
      <c r="AC31" s="6">
        <f t="shared" si="11"/>
        <v>7500</v>
      </c>
      <c r="AD31" s="6"/>
      <c r="AE31" s="25">
        <f t="shared" si="12"/>
        <v>40000</v>
      </c>
      <c r="AF31" s="25"/>
      <c r="AG31" s="25">
        <f t="shared" si="13"/>
        <v>7500</v>
      </c>
      <c r="AH31" s="25"/>
      <c r="AI31" s="25">
        <f t="shared" si="32"/>
        <v>40000</v>
      </c>
      <c r="AJ31" s="14"/>
      <c r="AK31" s="6">
        <f t="shared" si="33"/>
        <v>7500</v>
      </c>
      <c r="AL31" s="14"/>
      <c r="AM31" s="6">
        <f t="shared" si="34"/>
        <v>40000</v>
      </c>
      <c r="AN31" s="24">
        <v>2420141160</v>
      </c>
    </row>
    <row r="32" spans="1:42" ht="54" x14ac:dyDescent="0.35">
      <c r="A32" s="3" t="s">
        <v>31</v>
      </c>
      <c r="B32" s="7" t="s">
        <v>113</v>
      </c>
      <c r="C32" s="7" t="s">
        <v>36</v>
      </c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0</v>
      </c>
      <c r="T32" s="6"/>
      <c r="U32" s="6">
        <v>0</v>
      </c>
      <c r="V32" s="6">
        <v>12245.46</v>
      </c>
      <c r="W32" s="6">
        <f>S32+V32</f>
        <v>12245.46</v>
      </c>
      <c r="X32" s="6">
        <v>98417.464000000007</v>
      </c>
      <c r="Y32" s="6">
        <f t="shared" si="31"/>
        <v>98417.464000000007</v>
      </c>
      <c r="Z32" s="6"/>
      <c r="AA32" s="6">
        <f t="shared" si="10"/>
        <v>98417.464000000007</v>
      </c>
      <c r="AB32" s="6"/>
      <c r="AC32" s="6">
        <f t="shared" si="11"/>
        <v>12245.46</v>
      </c>
      <c r="AD32" s="6"/>
      <c r="AE32" s="25">
        <f t="shared" si="12"/>
        <v>98417.464000000007</v>
      </c>
      <c r="AF32" s="25"/>
      <c r="AG32" s="25">
        <f t="shared" si="13"/>
        <v>12245.46</v>
      </c>
      <c r="AH32" s="25"/>
      <c r="AI32" s="25">
        <f t="shared" si="32"/>
        <v>98417.464000000007</v>
      </c>
      <c r="AJ32" s="14"/>
      <c r="AK32" s="6">
        <f t="shared" si="33"/>
        <v>12245.46</v>
      </c>
      <c r="AL32" s="14"/>
      <c r="AM32" s="6">
        <f t="shared" si="34"/>
        <v>98417.464000000007</v>
      </c>
      <c r="AN32" s="24">
        <v>2420141390</v>
      </c>
    </row>
    <row r="33" spans="1:42" ht="54" x14ac:dyDescent="0.35">
      <c r="A33" s="3" t="s">
        <v>47</v>
      </c>
      <c r="B33" s="29" t="s">
        <v>114</v>
      </c>
      <c r="C33" s="7" t="s">
        <v>3</v>
      </c>
      <c r="D33" s="5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0</v>
      </c>
      <c r="T33" s="6"/>
      <c r="U33" s="6">
        <v>0</v>
      </c>
      <c r="V33" s="6">
        <v>264498.92</v>
      </c>
      <c r="W33" s="6">
        <f>S33+V33</f>
        <v>264498.92</v>
      </c>
      <c r="X33" s="6"/>
      <c r="Y33" s="6">
        <f t="shared" si="31"/>
        <v>0</v>
      </c>
      <c r="Z33" s="6"/>
      <c r="AA33" s="6">
        <f t="shared" si="10"/>
        <v>0</v>
      </c>
      <c r="AB33" s="6"/>
      <c r="AC33" s="6">
        <f t="shared" si="11"/>
        <v>264498.92</v>
      </c>
      <c r="AD33" s="6"/>
      <c r="AE33" s="25">
        <f t="shared" si="12"/>
        <v>0</v>
      </c>
      <c r="AF33" s="25"/>
      <c r="AG33" s="25">
        <f t="shared" si="13"/>
        <v>264498.92</v>
      </c>
      <c r="AH33" s="25"/>
      <c r="AI33" s="25">
        <f t="shared" si="32"/>
        <v>0</v>
      </c>
      <c r="AJ33" s="14"/>
      <c r="AK33" s="6">
        <f t="shared" si="33"/>
        <v>264498.92</v>
      </c>
      <c r="AL33" s="14"/>
      <c r="AM33" s="6">
        <f t="shared" si="34"/>
        <v>0</v>
      </c>
      <c r="AN33" s="24">
        <v>2410141670</v>
      </c>
    </row>
    <row r="34" spans="1:42" x14ac:dyDescent="0.35">
      <c r="A34" s="3"/>
      <c r="B34" s="7" t="s">
        <v>5</v>
      </c>
      <c r="C34" s="7"/>
      <c r="D34" s="21">
        <f>D36+D37</f>
        <v>1141644.3999999999</v>
      </c>
      <c r="E34" s="21">
        <f>E36+E37</f>
        <v>786003.6</v>
      </c>
      <c r="F34" s="21">
        <f>F36+F37</f>
        <v>0</v>
      </c>
      <c r="G34" s="17">
        <f t="shared" si="0"/>
        <v>1141644.3999999999</v>
      </c>
      <c r="H34" s="21">
        <f>H36+H37</f>
        <v>0</v>
      </c>
      <c r="I34" s="17">
        <f t="shared" si="1"/>
        <v>786003.6</v>
      </c>
      <c r="J34" s="17">
        <f>J36+J37</f>
        <v>0</v>
      </c>
      <c r="K34" s="17">
        <f t="shared" si="2"/>
        <v>1141644.3999999999</v>
      </c>
      <c r="L34" s="17">
        <f>L36+L37</f>
        <v>0</v>
      </c>
      <c r="M34" s="17">
        <f t="shared" si="3"/>
        <v>786003.6</v>
      </c>
      <c r="N34" s="17">
        <f>N36+N37</f>
        <v>0</v>
      </c>
      <c r="O34" s="17">
        <f t="shared" si="26"/>
        <v>1141644.3999999999</v>
      </c>
      <c r="P34" s="17">
        <f>P36+P37</f>
        <v>65000</v>
      </c>
      <c r="Q34" s="17">
        <f t="shared" si="27"/>
        <v>851003.6</v>
      </c>
      <c r="R34" s="17">
        <f>R36+R37</f>
        <v>0</v>
      </c>
      <c r="S34" s="17">
        <f t="shared" si="28"/>
        <v>1141644.3999999999</v>
      </c>
      <c r="T34" s="17">
        <f>T36+T37</f>
        <v>0</v>
      </c>
      <c r="U34" s="17">
        <f t="shared" si="29"/>
        <v>851003.6</v>
      </c>
      <c r="V34" s="17">
        <f>V36+V37</f>
        <v>48875.1</v>
      </c>
      <c r="W34" s="17">
        <f t="shared" si="30"/>
        <v>1190519.5</v>
      </c>
      <c r="X34" s="17">
        <f>X36+X37</f>
        <v>57500</v>
      </c>
      <c r="Y34" s="17">
        <f t="shared" si="31"/>
        <v>908503.6</v>
      </c>
      <c r="Z34" s="17">
        <f>Z36+Z37</f>
        <v>0</v>
      </c>
      <c r="AA34" s="17">
        <f t="shared" si="10"/>
        <v>908503.6</v>
      </c>
      <c r="AB34" s="17">
        <f>AB36+AB37</f>
        <v>0</v>
      </c>
      <c r="AC34" s="17">
        <f t="shared" si="11"/>
        <v>1190519.5</v>
      </c>
      <c r="AD34" s="17">
        <f>AD36+AD37</f>
        <v>0</v>
      </c>
      <c r="AE34" s="17">
        <f t="shared" si="12"/>
        <v>908503.6</v>
      </c>
      <c r="AF34" s="17">
        <f>AF36+AF37</f>
        <v>-109414.5</v>
      </c>
      <c r="AG34" s="17">
        <f t="shared" si="13"/>
        <v>1081105</v>
      </c>
      <c r="AH34" s="17">
        <f>AH36+AH37</f>
        <v>0</v>
      </c>
      <c r="AI34" s="17">
        <f t="shared" si="32"/>
        <v>908503.6</v>
      </c>
      <c r="AJ34" s="17">
        <f>AJ36+AJ37</f>
        <v>0</v>
      </c>
      <c r="AK34" s="6">
        <f t="shared" si="33"/>
        <v>1081105</v>
      </c>
      <c r="AL34" s="17">
        <f>AL36+AL37</f>
        <v>0</v>
      </c>
      <c r="AM34" s="6">
        <f t="shared" si="34"/>
        <v>908503.6</v>
      </c>
      <c r="AN34" s="18"/>
      <c r="AO34" s="19"/>
      <c r="AP34" s="19"/>
    </row>
    <row r="35" spans="1:42" hidden="1" x14ac:dyDescent="0.35">
      <c r="A35" s="3"/>
      <c r="B35" s="4" t="s">
        <v>12</v>
      </c>
      <c r="C35" s="7"/>
      <c r="D35" s="8"/>
      <c r="E35" s="8"/>
      <c r="F35" s="8"/>
      <c r="G35" s="6">
        <f t="shared" si="0"/>
        <v>0</v>
      </c>
      <c r="H35" s="8"/>
      <c r="I35" s="6">
        <f t="shared" si="1"/>
        <v>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4"/>
      <c r="W35" s="6"/>
      <c r="X35" s="14"/>
      <c r="Y35" s="6"/>
      <c r="Z35" s="14"/>
      <c r="AA35" s="6"/>
      <c r="AB35" s="6"/>
      <c r="AC35" s="6"/>
      <c r="AD35" s="6"/>
      <c r="AE35" s="6"/>
      <c r="AF35" s="25"/>
      <c r="AG35" s="25"/>
      <c r="AH35" s="25"/>
      <c r="AI35" s="6"/>
      <c r="AJ35" s="14"/>
      <c r="AK35" s="25"/>
      <c r="AL35" s="14"/>
      <c r="AM35" s="6"/>
      <c r="AN35" s="2"/>
      <c r="AO35" s="1">
        <v>0</v>
      </c>
      <c r="AP35" s="1"/>
    </row>
    <row r="36" spans="1:42" hidden="1" x14ac:dyDescent="0.35">
      <c r="A36" s="3"/>
      <c r="B36" s="7" t="s">
        <v>14</v>
      </c>
      <c r="C36" s="7"/>
      <c r="D36" s="8">
        <f>D38+D39+D40+D41+D44+D46</f>
        <v>1141644.3999999999</v>
      </c>
      <c r="E36" s="8">
        <f>E38+E39+E40+E41+E44+E46</f>
        <v>786003.6</v>
      </c>
      <c r="F36" s="8">
        <f>F38+F39+F40+F41+F44+F46</f>
        <v>0</v>
      </c>
      <c r="G36" s="6">
        <f t="shared" si="0"/>
        <v>1141644.3999999999</v>
      </c>
      <c r="H36" s="8">
        <f>H38+H39+H40+H41+H44+H46</f>
        <v>0</v>
      </c>
      <c r="I36" s="6">
        <f t="shared" si="1"/>
        <v>786003.6</v>
      </c>
      <c r="J36" s="6">
        <f>J38+J39+J40+J41+J44+J46</f>
        <v>0</v>
      </c>
      <c r="K36" s="6">
        <f t="shared" si="2"/>
        <v>1141644.3999999999</v>
      </c>
      <c r="L36" s="6">
        <f>L38+L39+L40+L41+L44+L46</f>
        <v>0</v>
      </c>
      <c r="M36" s="6">
        <f t="shared" si="3"/>
        <v>786003.6</v>
      </c>
      <c r="N36" s="6">
        <f>N38+N39+N40+N41+N44+N46</f>
        <v>0</v>
      </c>
      <c r="O36" s="6">
        <f t="shared" ref="O36:O42" si="35">K36+N36</f>
        <v>1141644.3999999999</v>
      </c>
      <c r="P36" s="6">
        <f>P38+P39+P40+P41+P44+P46</f>
        <v>65000</v>
      </c>
      <c r="Q36" s="6">
        <f t="shared" ref="Q36:Q42" si="36">M36+P36</f>
        <v>851003.6</v>
      </c>
      <c r="R36" s="6">
        <f>R38+R39+R40+R41+R44+R46</f>
        <v>0</v>
      </c>
      <c r="S36" s="6">
        <f t="shared" ref="S36:S42" si="37">O36+R36</f>
        <v>1141644.3999999999</v>
      </c>
      <c r="T36" s="6">
        <f>T38+T39+T40+T41+T44+T46</f>
        <v>0</v>
      </c>
      <c r="U36" s="6">
        <f t="shared" ref="U36:U42" si="38">Q36+T36</f>
        <v>851003.6</v>
      </c>
      <c r="V36" s="14">
        <f>V38+V39+V40+V41+V44+V46+V47+V48</f>
        <v>48875.1</v>
      </c>
      <c r="W36" s="6">
        <f t="shared" ref="W36:W42" si="39">S36+V36</f>
        <v>1190519.5</v>
      </c>
      <c r="X36" s="14">
        <f>X38+X39+X40+X41+X44+X46+X47+X48</f>
        <v>57500</v>
      </c>
      <c r="Y36" s="6">
        <f t="shared" ref="Y36:Y42" si="40">U36+X36</f>
        <v>908503.6</v>
      </c>
      <c r="Z36" s="14">
        <f>Z38+Z39+Z40+Z41+Z44+Z46+Z47+Z48</f>
        <v>0</v>
      </c>
      <c r="AA36" s="6">
        <f t="shared" si="10"/>
        <v>908503.6</v>
      </c>
      <c r="AB36" s="6">
        <f>AB38+AB39+AB40+AB41+AB44+AB46+AB47+AB48</f>
        <v>0</v>
      </c>
      <c r="AC36" s="6">
        <f t="shared" si="11"/>
        <v>1190519.5</v>
      </c>
      <c r="AD36" s="6">
        <f>AD38+AD39+AD40+AD41+AD44+AD46+AD47+AD48</f>
        <v>0</v>
      </c>
      <c r="AE36" s="6">
        <f t="shared" si="12"/>
        <v>908503.6</v>
      </c>
      <c r="AF36" s="25">
        <f>AF38+AF39+AF40+AF41+AF44+AF46+AF47+AF48</f>
        <v>-109414.5</v>
      </c>
      <c r="AG36" s="25">
        <f>AC36+AF36</f>
        <v>1081105</v>
      </c>
      <c r="AH36" s="25">
        <f>AH38+AH39+AH40+AH41+AH44+AH46+AH47+AH48</f>
        <v>0</v>
      </c>
      <c r="AI36" s="6">
        <f t="shared" ref="AI36:AI42" si="41">AE36+AH36</f>
        <v>908503.6</v>
      </c>
      <c r="AJ36" s="14">
        <f>AJ38+AJ39+AJ40+AJ41+AJ44+AJ46+AJ47+AJ48</f>
        <v>0</v>
      </c>
      <c r="AK36" s="25">
        <f>AG36+AJ36</f>
        <v>1081105</v>
      </c>
      <c r="AL36" s="14">
        <f>AL38+AL39+AL40+AL41+AL44+AL46+AL47+AL48</f>
        <v>0</v>
      </c>
      <c r="AM36" s="6">
        <f t="shared" ref="AM36:AM42" si="42">AI36+AL36</f>
        <v>908503.6</v>
      </c>
      <c r="AN36" s="2"/>
      <c r="AO36" s="1">
        <v>0</v>
      </c>
      <c r="AP36" s="1"/>
    </row>
    <row r="37" spans="1:42" hidden="1" x14ac:dyDescent="0.35">
      <c r="A37" s="3"/>
      <c r="B37" s="7" t="s">
        <v>26</v>
      </c>
      <c r="C37" s="7"/>
      <c r="D37" s="8">
        <f>D45</f>
        <v>0</v>
      </c>
      <c r="E37" s="8">
        <f>E45</f>
        <v>0</v>
      </c>
      <c r="F37" s="8">
        <f>F45</f>
        <v>0</v>
      </c>
      <c r="G37" s="6">
        <f t="shared" si="0"/>
        <v>0</v>
      </c>
      <c r="H37" s="8">
        <f>H45</f>
        <v>0</v>
      </c>
      <c r="I37" s="6">
        <f t="shared" si="1"/>
        <v>0</v>
      </c>
      <c r="J37" s="6">
        <f>J45</f>
        <v>0</v>
      </c>
      <c r="K37" s="6">
        <f t="shared" si="2"/>
        <v>0</v>
      </c>
      <c r="L37" s="6">
        <f>L45</f>
        <v>0</v>
      </c>
      <c r="M37" s="6">
        <f t="shared" si="3"/>
        <v>0</v>
      </c>
      <c r="N37" s="6">
        <f>N45</f>
        <v>0</v>
      </c>
      <c r="O37" s="6">
        <f t="shared" si="35"/>
        <v>0</v>
      </c>
      <c r="P37" s="6">
        <f>P45</f>
        <v>0</v>
      </c>
      <c r="Q37" s="6">
        <f t="shared" si="36"/>
        <v>0</v>
      </c>
      <c r="R37" s="6">
        <f>R45</f>
        <v>0</v>
      </c>
      <c r="S37" s="6">
        <f t="shared" si="37"/>
        <v>0</v>
      </c>
      <c r="T37" s="6">
        <f>T45</f>
        <v>0</v>
      </c>
      <c r="U37" s="6">
        <f t="shared" si="38"/>
        <v>0</v>
      </c>
      <c r="V37" s="14">
        <f>V45</f>
        <v>0</v>
      </c>
      <c r="W37" s="6">
        <f t="shared" si="39"/>
        <v>0</v>
      </c>
      <c r="X37" s="14">
        <f>X45</f>
        <v>0</v>
      </c>
      <c r="Y37" s="6">
        <f t="shared" si="40"/>
        <v>0</v>
      </c>
      <c r="Z37" s="14">
        <f>Z45</f>
        <v>0</v>
      </c>
      <c r="AA37" s="6">
        <f t="shared" si="10"/>
        <v>0</v>
      </c>
      <c r="AB37" s="6">
        <f>AB45</f>
        <v>0</v>
      </c>
      <c r="AC37" s="6">
        <f t="shared" si="11"/>
        <v>0</v>
      </c>
      <c r="AD37" s="6">
        <f>AD45</f>
        <v>0</v>
      </c>
      <c r="AE37" s="6">
        <f t="shared" si="12"/>
        <v>0</v>
      </c>
      <c r="AF37" s="25">
        <f>AF45</f>
        <v>0</v>
      </c>
      <c r="AG37" s="25">
        <f t="shared" si="13"/>
        <v>0</v>
      </c>
      <c r="AH37" s="25">
        <f>AH45</f>
        <v>0</v>
      </c>
      <c r="AI37" s="6">
        <f t="shared" si="41"/>
        <v>0</v>
      </c>
      <c r="AJ37" s="14">
        <f>AJ45</f>
        <v>0</v>
      </c>
      <c r="AK37" s="25">
        <f t="shared" ref="AK37:AK41" si="43">AG37+AJ37</f>
        <v>0</v>
      </c>
      <c r="AL37" s="14">
        <f>AL45</f>
        <v>0</v>
      </c>
      <c r="AM37" s="6">
        <f t="shared" si="42"/>
        <v>0</v>
      </c>
      <c r="AN37" s="2"/>
      <c r="AO37" s="1">
        <v>0</v>
      </c>
      <c r="AP37" s="1"/>
    </row>
    <row r="38" spans="1:42" ht="72" x14ac:dyDescent="0.35">
      <c r="A38" s="3" t="s">
        <v>67</v>
      </c>
      <c r="B38" s="7" t="s">
        <v>56</v>
      </c>
      <c r="C38" s="7" t="s">
        <v>7</v>
      </c>
      <c r="D38" s="8">
        <v>66482</v>
      </c>
      <c r="E38" s="8">
        <v>62723.199999999997</v>
      </c>
      <c r="F38" s="8"/>
      <c r="G38" s="6">
        <f t="shared" si="0"/>
        <v>66482</v>
      </c>
      <c r="H38" s="8"/>
      <c r="I38" s="6">
        <f t="shared" si="1"/>
        <v>62723.199999999997</v>
      </c>
      <c r="J38" s="6"/>
      <c r="K38" s="6">
        <f t="shared" si="2"/>
        <v>66482</v>
      </c>
      <c r="L38" s="6"/>
      <c r="M38" s="6">
        <f t="shared" si="3"/>
        <v>62723.199999999997</v>
      </c>
      <c r="N38" s="6"/>
      <c r="O38" s="6">
        <f t="shared" si="35"/>
        <v>66482</v>
      </c>
      <c r="P38" s="6"/>
      <c r="Q38" s="6">
        <f t="shared" si="36"/>
        <v>62723.199999999997</v>
      </c>
      <c r="R38" s="6"/>
      <c r="S38" s="6">
        <f t="shared" si="37"/>
        <v>66482</v>
      </c>
      <c r="T38" s="6"/>
      <c r="U38" s="6">
        <f t="shared" si="38"/>
        <v>62723.199999999997</v>
      </c>
      <c r="V38" s="6"/>
      <c r="W38" s="6">
        <f t="shared" si="39"/>
        <v>66482</v>
      </c>
      <c r="X38" s="6"/>
      <c r="Y38" s="6">
        <f t="shared" si="40"/>
        <v>62723.199999999997</v>
      </c>
      <c r="Z38" s="6"/>
      <c r="AA38" s="6">
        <f t="shared" si="10"/>
        <v>62723.199999999997</v>
      </c>
      <c r="AB38" s="6"/>
      <c r="AC38" s="6">
        <f t="shared" si="11"/>
        <v>66482</v>
      </c>
      <c r="AD38" s="6"/>
      <c r="AE38" s="25">
        <f t="shared" si="12"/>
        <v>62723.199999999997</v>
      </c>
      <c r="AF38" s="25"/>
      <c r="AG38" s="25">
        <f t="shared" si="13"/>
        <v>66482</v>
      </c>
      <c r="AH38" s="25"/>
      <c r="AI38" s="25">
        <f t="shared" si="41"/>
        <v>62723.199999999997</v>
      </c>
      <c r="AJ38" s="14"/>
      <c r="AK38" s="6">
        <f t="shared" si="43"/>
        <v>66482</v>
      </c>
      <c r="AL38" s="14"/>
      <c r="AM38" s="6">
        <f t="shared" si="42"/>
        <v>62723.199999999997</v>
      </c>
      <c r="AN38" s="24">
        <v>1710241100</v>
      </c>
    </row>
    <row r="39" spans="1:42" ht="72" x14ac:dyDescent="0.35">
      <c r="A39" s="3" t="s">
        <v>68</v>
      </c>
      <c r="B39" s="9" t="s">
        <v>44</v>
      </c>
      <c r="C39" s="7" t="s">
        <v>7</v>
      </c>
      <c r="D39" s="8">
        <v>100502.5</v>
      </c>
      <c r="E39" s="8">
        <v>0</v>
      </c>
      <c r="F39" s="8"/>
      <c r="G39" s="6">
        <f t="shared" si="0"/>
        <v>100502.5</v>
      </c>
      <c r="H39" s="8"/>
      <c r="I39" s="6">
        <f t="shared" si="1"/>
        <v>0</v>
      </c>
      <c r="J39" s="6"/>
      <c r="K39" s="6">
        <f t="shared" si="2"/>
        <v>100502.5</v>
      </c>
      <c r="L39" s="6"/>
      <c r="M39" s="6">
        <f t="shared" si="3"/>
        <v>0</v>
      </c>
      <c r="N39" s="6"/>
      <c r="O39" s="6">
        <f t="shared" si="35"/>
        <v>100502.5</v>
      </c>
      <c r="P39" s="6">
        <v>65000</v>
      </c>
      <c r="Q39" s="6">
        <f t="shared" si="36"/>
        <v>65000</v>
      </c>
      <c r="R39" s="6"/>
      <c r="S39" s="6">
        <f t="shared" si="37"/>
        <v>100502.5</v>
      </c>
      <c r="T39" s="6"/>
      <c r="U39" s="6">
        <f t="shared" si="38"/>
        <v>65000</v>
      </c>
      <c r="V39" s="6"/>
      <c r="W39" s="6">
        <f t="shared" si="39"/>
        <v>100502.5</v>
      </c>
      <c r="X39" s="6">
        <v>57500</v>
      </c>
      <c r="Y39" s="6">
        <f t="shared" si="40"/>
        <v>122500</v>
      </c>
      <c r="Z39" s="6"/>
      <c r="AA39" s="6">
        <f t="shared" si="10"/>
        <v>122500</v>
      </c>
      <c r="AB39" s="6"/>
      <c r="AC39" s="6">
        <f t="shared" si="11"/>
        <v>100502.5</v>
      </c>
      <c r="AD39" s="6"/>
      <c r="AE39" s="25">
        <f t="shared" si="12"/>
        <v>122500</v>
      </c>
      <c r="AF39" s="25"/>
      <c r="AG39" s="25">
        <f t="shared" si="13"/>
        <v>100502.5</v>
      </c>
      <c r="AH39" s="25"/>
      <c r="AI39" s="25">
        <f t="shared" si="41"/>
        <v>122500</v>
      </c>
      <c r="AJ39" s="14"/>
      <c r="AK39" s="6">
        <f t="shared" si="43"/>
        <v>100502.5</v>
      </c>
      <c r="AL39" s="14"/>
      <c r="AM39" s="6">
        <f t="shared" si="42"/>
        <v>122500</v>
      </c>
      <c r="AN39" s="24">
        <v>1710141130</v>
      </c>
    </row>
    <row r="40" spans="1:42" ht="72" x14ac:dyDescent="0.35">
      <c r="A40" s="3" t="s">
        <v>69</v>
      </c>
      <c r="B40" s="7" t="s">
        <v>45</v>
      </c>
      <c r="C40" s="7" t="s">
        <v>7</v>
      </c>
      <c r="D40" s="8">
        <v>54913.3</v>
      </c>
      <c r="E40" s="8">
        <v>0</v>
      </c>
      <c r="F40" s="8"/>
      <c r="G40" s="6">
        <f t="shared" si="0"/>
        <v>54913.3</v>
      </c>
      <c r="H40" s="8"/>
      <c r="I40" s="6">
        <f t="shared" si="1"/>
        <v>0</v>
      </c>
      <c r="J40" s="6"/>
      <c r="K40" s="6">
        <f t="shared" si="2"/>
        <v>54913.3</v>
      </c>
      <c r="L40" s="6"/>
      <c r="M40" s="6">
        <f t="shared" si="3"/>
        <v>0</v>
      </c>
      <c r="N40" s="6"/>
      <c r="O40" s="6">
        <f t="shared" si="35"/>
        <v>54913.3</v>
      </c>
      <c r="P40" s="6"/>
      <c r="Q40" s="6">
        <f t="shared" si="36"/>
        <v>0</v>
      </c>
      <c r="R40" s="6"/>
      <c r="S40" s="6">
        <f t="shared" si="37"/>
        <v>54913.3</v>
      </c>
      <c r="T40" s="6"/>
      <c r="U40" s="6">
        <f t="shared" si="38"/>
        <v>0</v>
      </c>
      <c r="V40" s="6"/>
      <c r="W40" s="6">
        <f t="shared" si="39"/>
        <v>54913.3</v>
      </c>
      <c r="X40" s="6"/>
      <c r="Y40" s="6">
        <f t="shared" si="40"/>
        <v>0</v>
      </c>
      <c r="Z40" s="6"/>
      <c r="AA40" s="6">
        <f t="shared" si="10"/>
        <v>0</v>
      </c>
      <c r="AB40" s="6"/>
      <c r="AC40" s="6">
        <f t="shared" si="11"/>
        <v>54913.3</v>
      </c>
      <c r="AD40" s="6"/>
      <c r="AE40" s="25">
        <f t="shared" si="12"/>
        <v>0</v>
      </c>
      <c r="AF40" s="25"/>
      <c r="AG40" s="25">
        <f t="shared" si="13"/>
        <v>54913.3</v>
      </c>
      <c r="AH40" s="25"/>
      <c r="AI40" s="25">
        <f t="shared" si="41"/>
        <v>0</v>
      </c>
      <c r="AJ40" s="14"/>
      <c r="AK40" s="6">
        <f t="shared" si="43"/>
        <v>54913.3</v>
      </c>
      <c r="AL40" s="14"/>
      <c r="AM40" s="6">
        <f t="shared" si="42"/>
        <v>0</v>
      </c>
      <c r="AN40" s="24">
        <v>1710141140</v>
      </c>
    </row>
    <row r="41" spans="1:42" ht="72" x14ac:dyDescent="0.35">
      <c r="A41" s="3" t="s">
        <v>48</v>
      </c>
      <c r="B41" s="7" t="s">
        <v>57</v>
      </c>
      <c r="C41" s="7" t="s">
        <v>7</v>
      </c>
      <c r="D41" s="5">
        <v>37000</v>
      </c>
      <c r="E41" s="5">
        <v>0</v>
      </c>
      <c r="F41" s="6"/>
      <c r="G41" s="6">
        <f t="shared" si="0"/>
        <v>37000</v>
      </c>
      <c r="H41" s="6"/>
      <c r="I41" s="6">
        <f t="shared" si="1"/>
        <v>0</v>
      </c>
      <c r="J41" s="6"/>
      <c r="K41" s="6">
        <f t="shared" si="2"/>
        <v>37000</v>
      </c>
      <c r="L41" s="6"/>
      <c r="M41" s="6">
        <f t="shared" si="3"/>
        <v>0</v>
      </c>
      <c r="N41" s="6"/>
      <c r="O41" s="6">
        <f t="shared" si="35"/>
        <v>37000</v>
      </c>
      <c r="P41" s="6"/>
      <c r="Q41" s="6">
        <f t="shared" si="36"/>
        <v>0</v>
      </c>
      <c r="R41" s="6"/>
      <c r="S41" s="6">
        <f t="shared" si="37"/>
        <v>37000</v>
      </c>
      <c r="T41" s="6"/>
      <c r="U41" s="6">
        <f t="shared" si="38"/>
        <v>0</v>
      </c>
      <c r="V41" s="6"/>
      <c r="W41" s="6">
        <f t="shared" si="39"/>
        <v>37000</v>
      </c>
      <c r="X41" s="6"/>
      <c r="Y41" s="6">
        <f t="shared" si="40"/>
        <v>0</v>
      </c>
      <c r="Z41" s="6"/>
      <c r="AA41" s="6">
        <f t="shared" si="10"/>
        <v>0</v>
      </c>
      <c r="AB41" s="6"/>
      <c r="AC41" s="6">
        <f t="shared" si="11"/>
        <v>37000</v>
      </c>
      <c r="AD41" s="6"/>
      <c r="AE41" s="25">
        <f t="shared" si="12"/>
        <v>0</v>
      </c>
      <c r="AF41" s="25"/>
      <c r="AG41" s="25">
        <f t="shared" si="13"/>
        <v>37000</v>
      </c>
      <c r="AH41" s="25"/>
      <c r="AI41" s="25">
        <f t="shared" si="41"/>
        <v>0</v>
      </c>
      <c r="AJ41" s="14"/>
      <c r="AK41" s="6">
        <f t="shared" si="43"/>
        <v>37000</v>
      </c>
      <c r="AL41" s="14"/>
      <c r="AM41" s="6">
        <f t="shared" si="42"/>
        <v>0</v>
      </c>
      <c r="AN41" s="24">
        <v>1710641240</v>
      </c>
    </row>
    <row r="42" spans="1:42" ht="54" x14ac:dyDescent="0.35">
      <c r="A42" s="3" t="s">
        <v>70</v>
      </c>
      <c r="B42" s="7" t="s">
        <v>34</v>
      </c>
      <c r="C42" s="7" t="s">
        <v>8</v>
      </c>
      <c r="D42" s="5">
        <f>D44+D45</f>
        <v>848298.6</v>
      </c>
      <c r="E42" s="5">
        <f>E44+E45</f>
        <v>723280.4</v>
      </c>
      <c r="F42" s="6"/>
      <c r="G42" s="6">
        <f t="shared" si="0"/>
        <v>848298.6</v>
      </c>
      <c r="H42" s="6"/>
      <c r="I42" s="6">
        <f t="shared" si="1"/>
        <v>723280.4</v>
      </c>
      <c r="J42" s="6"/>
      <c r="K42" s="6">
        <f t="shared" si="2"/>
        <v>848298.6</v>
      </c>
      <c r="L42" s="6"/>
      <c r="M42" s="6">
        <f t="shared" si="3"/>
        <v>723280.4</v>
      </c>
      <c r="N42" s="6"/>
      <c r="O42" s="6">
        <f t="shared" si="35"/>
        <v>848298.6</v>
      </c>
      <c r="P42" s="6"/>
      <c r="Q42" s="6">
        <f t="shared" si="36"/>
        <v>723280.4</v>
      </c>
      <c r="R42" s="6"/>
      <c r="S42" s="6">
        <f t="shared" si="37"/>
        <v>848298.6</v>
      </c>
      <c r="T42" s="6"/>
      <c r="U42" s="6">
        <f t="shared" si="38"/>
        <v>723280.4</v>
      </c>
      <c r="V42" s="6"/>
      <c r="W42" s="6">
        <f t="shared" si="39"/>
        <v>848298.6</v>
      </c>
      <c r="X42" s="6"/>
      <c r="Y42" s="6">
        <f t="shared" si="40"/>
        <v>723280.4</v>
      </c>
      <c r="Z42" s="6"/>
      <c r="AA42" s="6">
        <f t="shared" si="10"/>
        <v>723280.4</v>
      </c>
      <c r="AB42" s="6"/>
      <c r="AC42" s="6">
        <f t="shared" si="11"/>
        <v>848298.6</v>
      </c>
      <c r="AD42" s="6"/>
      <c r="AE42" s="25">
        <f t="shared" si="12"/>
        <v>723280.4</v>
      </c>
      <c r="AF42" s="25">
        <f>AF44+AF45</f>
        <v>-109414.5</v>
      </c>
      <c r="AG42" s="25">
        <f>AC42+AF42</f>
        <v>738884.1</v>
      </c>
      <c r="AH42" s="25"/>
      <c r="AI42" s="25">
        <f t="shared" si="41"/>
        <v>723280.4</v>
      </c>
      <c r="AJ42" s="14">
        <f>AJ44+AJ45</f>
        <v>0</v>
      </c>
      <c r="AK42" s="6">
        <f>AG42+AJ42</f>
        <v>738884.1</v>
      </c>
      <c r="AL42" s="14"/>
      <c r="AM42" s="6">
        <f t="shared" si="42"/>
        <v>723280.4</v>
      </c>
    </row>
    <row r="43" spans="1:42" hidden="1" x14ac:dyDescent="0.35">
      <c r="A43" s="3"/>
      <c r="B43" s="4" t="s">
        <v>12</v>
      </c>
      <c r="C43" s="7"/>
      <c r="D43" s="5"/>
      <c r="E43" s="5"/>
      <c r="F43" s="6"/>
      <c r="G43" s="6">
        <f t="shared" si="0"/>
        <v>0</v>
      </c>
      <c r="H43" s="6"/>
      <c r="I43" s="6">
        <f t="shared" si="1"/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4"/>
      <c r="W43" s="6"/>
      <c r="X43" s="14"/>
      <c r="Y43" s="6"/>
      <c r="Z43" s="14"/>
      <c r="AA43" s="6"/>
      <c r="AB43" s="6"/>
      <c r="AC43" s="6"/>
      <c r="AD43" s="6"/>
      <c r="AE43" s="6"/>
      <c r="AF43" s="25"/>
      <c r="AG43" s="25"/>
      <c r="AH43" s="25"/>
      <c r="AI43" s="6"/>
      <c r="AJ43" s="14"/>
      <c r="AK43" s="25"/>
      <c r="AL43" s="14"/>
      <c r="AM43" s="6"/>
      <c r="AN43" s="2"/>
      <c r="AO43" s="1">
        <v>0</v>
      </c>
      <c r="AP43" s="1"/>
    </row>
    <row r="44" spans="1:42" hidden="1" x14ac:dyDescent="0.35">
      <c r="A44" s="3"/>
      <c r="B44" s="7" t="s">
        <v>14</v>
      </c>
      <c r="C44" s="7"/>
      <c r="D44" s="5">
        <v>848298.6</v>
      </c>
      <c r="E44" s="5">
        <v>723280.4</v>
      </c>
      <c r="F44" s="6"/>
      <c r="G44" s="6">
        <f t="shared" si="0"/>
        <v>848298.6</v>
      </c>
      <c r="H44" s="6"/>
      <c r="I44" s="6">
        <f t="shared" si="1"/>
        <v>723280.4</v>
      </c>
      <c r="J44" s="6"/>
      <c r="K44" s="6">
        <f t="shared" si="2"/>
        <v>848298.6</v>
      </c>
      <c r="L44" s="6"/>
      <c r="M44" s="6">
        <f t="shared" si="3"/>
        <v>723280.4</v>
      </c>
      <c r="N44" s="6"/>
      <c r="O44" s="6">
        <f t="shared" ref="O44:O49" si="44">K44+N44</f>
        <v>848298.6</v>
      </c>
      <c r="P44" s="6"/>
      <c r="Q44" s="6">
        <f t="shared" ref="Q44:Q49" si="45">M44+P44</f>
        <v>723280.4</v>
      </c>
      <c r="R44" s="6"/>
      <c r="S44" s="6">
        <f t="shared" ref="S44:S49" si="46">O44+R44</f>
        <v>848298.6</v>
      </c>
      <c r="T44" s="6"/>
      <c r="U44" s="6">
        <f t="shared" ref="U44:U49" si="47">Q44+T44</f>
        <v>723280.4</v>
      </c>
      <c r="V44" s="14"/>
      <c r="W44" s="6">
        <f t="shared" ref="W44:W49" si="48">S44+V44</f>
        <v>848298.6</v>
      </c>
      <c r="X44" s="14"/>
      <c r="Y44" s="6">
        <f t="shared" ref="Y44:Y49" si="49">U44+X44</f>
        <v>723280.4</v>
      </c>
      <c r="Z44" s="14"/>
      <c r="AA44" s="6">
        <f t="shared" si="10"/>
        <v>723280.4</v>
      </c>
      <c r="AB44" s="6"/>
      <c r="AC44" s="6">
        <f t="shared" si="11"/>
        <v>848298.6</v>
      </c>
      <c r="AD44" s="6"/>
      <c r="AE44" s="6">
        <f t="shared" si="12"/>
        <v>723280.4</v>
      </c>
      <c r="AF44" s="25">
        <v>-109414.5</v>
      </c>
      <c r="AG44" s="25">
        <f t="shared" si="13"/>
        <v>738884.1</v>
      </c>
      <c r="AH44" s="25"/>
      <c r="AI44" s="6">
        <f t="shared" ref="AI44:AI49" si="50">AE44+AH44</f>
        <v>723280.4</v>
      </c>
      <c r="AJ44" s="14"/>
      <c r="AK44" s="25">
        <f t="shared" ref="AK44:AK49" si="51">AG44+AJ44</f>
        <v>738884.1</v>
      </c>
      <c r="AL44" s="14"/>
      <c r="AM44" s="6">
        <f t="shared" ref="AM44:AM49" si="52">AI44+AL44</f>
        <v>723280.4</v>
      </c>
      <c r="AN44" s="10" t="s">
        <v>118</v>
      </c>
      <c r="AO44" s="1">
        <v>0</v>
      </c>
      <c r="AP44" s="1"/>
    </row>
    <row r="45" spans="1:42" hidden="1" x14ac:dyDescent="0.35">
      <c r="A45" s="3"/>
      <c r="B45" s="7" t="s">
        <v>26</v>
      </c>
      <c r="C45" s="7"/>
      <c r="D45" s="5"/>
      <c r="E45" s="5"/>
      <c r="F45" s="6"/>
      <c r="G45" s="6">
        <f t="shared" si="0"/>
        <v>0</v>
      </c>
      <c r="H45" s="6"/>
      <c r="I45" s="6">
        <f t="shared" si="1"/>
        <v>0</v>
      </c>
      <c r="J45" s="6"/>
      <c r="K45" s="6">
        <f t="shared" si="2"/>
        <v>0</v>
      </c>
      <c r="L45" s="6"/>
      <c r="M45" s="6">
        <f t="shared" si="3"/>
        <v>0</v>
      </c>
      <c r="N45" s="6"/>
      <c r="O45" s="6">
        <f t="shared" si="44"/>
        <v>0</v>
      </c>
      <c r="P45" s="6"/>
      <c r="Q45" s="6">
        <f t="shared" si="45"/>
        <v>0</v>
      </c>
      <c r="R45" s="6"/>
      <c r="S45" s="6">
        <f t="shared" si="46"/>
        <v>0</v>
      </c>
      <c r="T45" s="6"/>
      <c r="U45" s="6">
        <f t="shared" si="47"/>
        <v>0</v>
      </c>
      <c r="V45" s="14"/>
      <c r="W45" s="6">
        <f t="shared" si="48"/>
        <v>0</v>
      </c>
      <c r="X45" s="14"/>
      <c r="Y45" s="6">
        <f t="shared" si="49"/>
        <v>0</v>
      </c>
      <c r="Z45" s="14"/>
      <c r="AA45" s="6">
        <f t="shared" si="10"/>
        <v>0</v>
      </c>
      <c r="AB45" s="6"/>
      <c r="AC45" s="6">
        <f t="shared" si="11"/>
        <v>0</v>
      </c>
      <c r="AD45" s="6"/>
      <c r="AE45" s="6">
        <f t="shared" si="12"/>
        <v>0</v>
      </c>
      <c r="AF45" s="25"/>
      <c r="AG45" s="25">
        <f t="shared" si="13"/>
        <v>0</v>
      </c>
      <c r="AH45" s="25"/>
      <c r="AI45" s="6">
        <f t="shared" si="50"/>
        <v>0</v>
      </c>
      <c r="AJ45" s="14"/>
      <c r="AK45" s="25">
        <f t="shared" si="51"/>
        <v>0</v>
      </c>
      <c r="AL45" s="14"/>
      <c r="AM45" s="6">
        <f t="shared" si="52"/>
        <v>0</v>
      </c>
      <c r="AN45" s="2"/>
      <c r="AO45" s="1">
        <v>0</v>
      </c>
      <c r="AP45" s="1"/>
    </row>
    <row r="46" spans="1:42" ht="72" x14ac:dyDescent="0.35">
      <c r="A46" s="3" t="s">
        <v>71</v>
      </c>
      <c r="B46" s="7" t="s">
        <v>40</v>
      </c>
      <c r="C46" s="7" t="s">
        <v>7</v>
      </c>
      <c r="D46" s="5">
        <v>34448</v>
      </c>
      <c r="E46" s="5">
        <v>0</v>
      </c>
      <c r="F46" s="6"/>
      <c r="G46" s="6">
        <f t="shared" si="0"/>
        <v>34448</v>
      </c>
      <c r="H46" s="6"/>
      <c r="I46" s="6">
        <f t="shared" si="1"/>
        <v>0</v>
      </c>
      <c r="J46" s="6"/>
      <c r="K46" s="6">
        <f t="shared" si="2"/>
        <v>34448</v>
      </c>
      <c r="L46" s="6"/>
      <c r="M46" s="6">
        <f t="shared" si="3"/>
        <v>0</v>
      </c>
      <c r="N46" s="6"/>
      <c r="O46" s="6">
        <f t="shared" si="44"/>
        <v>34448</v>
      </c>
      <c r="P46" s="6"/>
      <c r="Q46" s="6">
        <f t="shared" si="45"/>
        <v>0</v>
      </c>
      <c r="R46" s="6"/>
      <c r="S46" s="6">
        <f t="shared" si="46"/>
        <v>34448</v>
      </c>
      <c r="T46" s="6"/>
      <c r="U46" s="6">
        <f t="shared" si="47"/>
        <v>0</v>
      </c>
      <c r="V46" s="6"/>
      <c r="W46" s="6">
        <f t="shared" si="48"/>
        <v>34448</v>
      </c>
      <c r="X46" s="6"/>
      <c r="Y46" s="6">
        <f t="shared" si="49"/>
        <v>0</v>
      </c>
      <c r="Z46" s="6"/>
      <c r="AA46" s="6">
        <f t="shared" si="10"/>
        <v>0</v>
      </c>
      <c r="AB46" s="6"/>
      <c r="AC46" s="6">
        <f t="shared" si="11"/>
        <v>34448</v>
      </c>
      <c r="AD46" s="6"/>
      <c r="AE46" s="25">
        <f t="shared" si="12"/>
        <v>0</v>
      </c>
      <c r="AF46" s="25"/>
      <c r="AG46" s="25">
        <f t="shared" si="13"/>
        <v>34448</v>
      </c>
      <c r="AH46" s="25"/>
      <c r="AI46" s="25">
        <f t="shared" si="50"/>
        <v>0</v>
      </c>
      <c r="AJ46" s="14"/>
      <c r="AK46" s="6">
        <f t="shared" si="51"/>
        <v>34448</v>
      </c>
      <c r="AL46" s="14"/>
      <c r="AM46" s="6">
        <f t="shared" si="52"/>
        <v>0</v>
      </c>
      <c r="AN46" s="24">
        <v>1710141090</v>
      </c>
    </row>
    <row r="47" spans="1:42" ht="72" x14ac:dyDescent="0.35">
      <c r="A47" s="3" t="s">
        <v>72</v>
      </c>
      <c r="B47" s="7" t="s">
        <v>115</v>
      </c>
      <c r="C47" s="31" t="s">
        <v>7</v>
      </c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0</v>
      </c>
      <c r="T47" s="6"/>
      <c r="U47" s="6">
        <v>0</v>
      </c>
      <c r="V47" s="6">
        <v>33374.199999999997</v>
      </c>
      <c r="W47" s="6">
        <f t="shared" si="48"/>
        <v>33374.199999999997</v>
      </c>
      <c r="X47" s="6"/>
      <c r="Y47" s="6">
        <f t="shared" si="49"/>
        <v>0</v>
      </c>
      <c r="Z47" s="6"/>
      <c r="AA47" s="6">
        <f t="shared" si="10"/>
        <v>0</v>
      </c>
      <c r="AB47" s="6"/>
      <c r="AC47" s="6">
        <f t="shared" si="11"/>
        <v>33374.199999999997</v>
      </c>
      <c r="AD47" s="6"/>
      <c r="AE47" s="25">
        <f t="shared" si="12"/>
        <v>0</v>
      </c>
      <c r="AF47" s="25"/>
      <c r="AG47" s="25">
        <f t="shared" si="13"/>
        <v>33374.199999999997</v>
      </c>
      <c r="AH47" s="25"/>
      <c r="AI47" s="25">
        <f t="shared" si="50"/>
        <v>0</v>
      </c>
      <c r="AJ47" s="14"/>
      <c r="AK47" s="6">
        <f t="shared" si="51"/>
        <v>33374.199999999997</v>
      </c>
      <c r="AL47" s="14"/>
      <c r="AM47" s="6">
        <f t="shared" si="52"/>
        <v>0</v>
      </c>
      <c r="AN47" s="24">
        <v>1710141210</v>
      </c>
    </row>
    <row r="48" spans="1:42" ht="72" x14ac:dyDescent="0.35">
      <c r="A48" s="3" t="s">
        <v>73</v>
      </c>
      <c r="B48" s="7" t="s">
        <v>116</v>
      </c>
      <c r="C48" s="31" t="s">
        <v>7</v>
      </c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0</v>
      </c>
      <c r="T48" s="6"/>
      <c r="U48" s="6">
        <v>0</v>
      </c>
      <c r="V48" s="6">
        <v>15500.9</v>
      </c>
      <c r="W48" s="6">
        <f t="shared" si="48"/>
        <v>15500.9</v>
      </c>
      <c r="X48" s="6"/>
      <c r="Y48" s="6">
        <f t="shared" si="49"/>
        <v>0</v>
      </c>
      <c r="Z48" s="6"/>
      <c r="AA48" s="6">
        <f t="shared" si="10"/>
        <v>0</v>
      </c>
      <c r="AB48" s="6"/>
      <c r="AC48" s="6">
        <f t="shared" si="11"/>
        <v>15500.9</v>
      </c>
      <c r="AD48" s="6"/>
      <c r="AE48" s="25">
        <f t="shared" si="12"/>
        <v>0</v>
      </c>
      <c r="AF48" s="25"/>
      <c r="AG48" s="25">
        <f t="shared" si="13"/>
        <v>15500.9</v>
      </c>
      <c r="AH48" s="25"/>
      <c r="AI48" s="25">
        <f t="shared" si="50"/>
        <v>0</v>
      </c>
      <c r="AJ48" s="14"/>
      <c r="AK48" s="6">
        <f t="shared" si="51"/>
        <v>15500.9</v>
      </c>
      <c r="AL48" s="14"/>
      <c r="AM48" s="6">
        <f t="shared" si="52"/>
        <v>0</v>
      </c>
      <c r="AN48" s="24">
        <v>1710141220</v>
      </c>
    </row>
    <row r="49" spans="1:42" x14ac:dyDescent="0.35">
      <c r="A49" s="3"/>
      <c r="B49" s="7" t="s">
        <v>9</v>
      </c>
      <c r="C49" s="7"/>
      <c r="D49" s="21">
        <f>D51+D52</f>
        <v>35500</v>
      </c>
      <c r="E49" s="21">
        <f>E51+E52</f>
        <v>35500</v>
      </c>
      <c r="F49" s="21">
        <f>F51+F52</f>
        <v>0</v>
      </c>
      <c r="G49" s="17">
        <f t="shared" si="0"/>
        <v>35500</v>
      </c>
      <c r="H49" s="21">
        <f>H52+H51</f>
        <v>0</v>
      </c>
      <c r="I49" s="17">
        <f t="shared" si="1"/>
        <v>35500</v>
      </c>
      <c r="J49" s="17">
        <f>J51+J52</f>
        <v>7282.02</v>
      </c>
      <c r="K49" s="17">
        <f t="shared" si="2"/>
        <v>42782.020000000004</v>
      </c>
      <c r="L49" s="17">
        <f>L51+L52</f>
        <v>0</v>
      </c>
      <c r="M49" s="17">
        <f t="shared" si="3"/>
        <v>35500</v>
      </c>
      <c r="N49" s="17">
        <f>N51+N52</f>
        <v>0</v>
      </c>
      <c r="O49" s="17">
        <f t="shared" si="44"/>
        <v>42782.020000000004</v>
      </c>
      <c r="P49" s="17">
        <f>P51+P52</f>
        <v>0</v>
      </c>
      <c r="Q49" s="17">
        <f t="shared" si="45"/>
        <v>35500</v>
      </c>
      <c r="R49" s="17">
        <f>R51+R52</f>
        <v>5072.76</v>
      </c>
      <c r="S49" s="17">
        <f t="shared" si="46"/>
        <v>47854.780000000006</v>
      </c>
      <c r="T49" s="17">
        <f>T51+T52</f>
        <v>7609.15</v>
      </c>
      <c r="U49" s="17">
        <f t="shared" si="47"/>
        <v>43109.15</v>
      </c>
      <c r="V49" s="17">
        <f>V51+V52</f>
        <v>0</v>
      </c>
      <c r="W49" s="17">
        <f t="shared" si="48"/>
        <v>47854.780000000006</v>
      </c>
      <c r="X49" s="17">
        <f>X51+X52</f>
        <v>0</v>
      </c>
      <c r="Y49" s="17">
        <f t="shared" si="49"/>
        <v>43109.15</v>
      </c>
      <c r="Z49" s="17">
        <f>Z51+Z52</f>
        <v>0</v>
      </c>
      <c r="AA49" s="17">
        <f t="shared" si="10"/>
        <v>43109.15</v>
      </c>
      <c r="AB49" s="17">
        <f>AB51+AB52</f>
        <v>7232.7440000000006</v>
      </c>
      <c r="AC49" s="17">
        <f t="shared" si="11"/>
        <v>55087.524000000005</v>
      </c>
      <c r="AD49" s="17">
        <f>AD51+AD52</f>
        <v>0</v>
      </c>
      <c r="AE49" s="17">
        <f t="shared" si="12"/>
        <v>43109.15</v>
      </c>
      <c r="AF49" s="25">
        <f>AF51+AF52</f>
        <v>395.28300000000002</v>
      </c>
      <c r="AG49" s="25">
        <f t="shared" si="13"/>
        <v>55482.807000000008</v>
      </c>
      <c r="AH49" s="25">
        <f>AH51+AH52</f>
        <v>0</v>
      </c>
      <c r="AI49" s="25">
        <f t="shared" si="50"/>
        <v>43109.15</v>
      </c>
      <c r="AJ49" s="17">
        <f>AJ51+AJ52</f>
        <v>0</v>
      </c>
      <c r="AK49" s="6">
        <f t="shared" si="51"/>
        <v>55482.807000000008</v>
      </c>
      <c r="AL49" s="17">
        <f>AL51+AL52</f>
        <v>0</v>
      </c>
      <c r="AM49" s="6">
        <f t="shared" si="52"/>
        <v>43109.15</v>
      </c>
    </row>
    <row r="50" spans="1:42" hidden="1" x14ac:dyDescent="0.35">
      <c r="A50" s="3"/>
      <c r="B50" s="4" t="s">
        <v>12</v>
      </c>
      <c r="C50" s="7"/>
      <c r="D50" s="11"/>
      <c r="E50" s="11"/>
      <c r="F50" s="8"/>
      <c r="G50" s="6">
        <f t="shared" si="0"/>
        <v>0</v>
      </c>
      <c r="H50" s="8"/>
      <c r="I50" s="6">
        <f t="shared" si="1"/>
        <v>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4"/>
      <c r="W50" s="6"/>
      <c r="X50" s="14"/>
      <c r="Y50" s="6"/>
      <c r="Z50" s="14"/>
      <c r="AA50" s="6"/>
      <c r="AB50" s="6"/>
      <c r="AC50" s="6"/>
      <c r="AD50" s="6"/>
      <c r="AE50" s="6"/>
      <c r="AF50" s="25"/>
      <c r="AG50" s="25"/>
      <c r="AH50" s="25"/>
      <c r="AI50" s="6"/>
      <c r="AJ50" s="14"/>
      <c r="AK50" s="25"/>
      <c r="AL50" s="14"/>
      <c r="AM50" s="6"/>
      <c r="AN50" s="2"/>
      <c r="AO50" s="1">
        <v>0</v>
      </c>
      <c r="AP50" s="1"/>
    </row>
    <row r="51" spans="1:42" hidden="1" x14ac:dyDescent="0.35">
      <c r="A51" s="3"/>
      <c r="B51" s="7" t="s">
        <v>14</v>
      </c>
      <c r="C51" s="7"/>
      <c r="D51" s="11">
        <f>D53</f>
        <v>35500</v>
      </c>
      <c r="E51" s="11">
        <f>E53</f>
        <v>35500</v>
      </c>
      <c r="F51" s="8">
        <f>F53</f>
        <v>0</v>
      </c>
      <c r="G51" s="6">
        <f t="shared" si="0"/>
        <v>35500</v>
      </c>
      <c r="H51" s="8">
        <f>H53</f>
        <v>0</v>
      </c>
      <c r="I51" s="6">
        <f t="shared" si="1"/>
        <v>35500</v>
      </c>
      <c r="J51" s="6">
        <f>J53+J54</f>
        <v>7282.02</v>
      </c>
      <c r="K51" s="6">
        <f t="shared" si="2"/>
        <v>42782.020000000004</v>
      </c>
      <c r="L51" s="6">
        <f>L53</f>
        <v>0</v>
      </c>
      <c r="M51" s="6">
        <f t="shared" si="3"/>
        <v>35500</v>
      </c>
      <c r="N51" s="6">
        <f>N53+N54</f>
        <v>0</v>
      </c>
      <c r="O51" s="6">
        <f t="shared" ref="O51:O57" si="53">K51+N51</f>
        <v>42782.020000000004</v>
      </c>
      <c r="P51" s="6">
        <f>P53</f>
        <v>0</v>
      </c>
      <c r="Q51" s="6">
        <f t="shared" ref="Q51:Q57" si="54">M51+P51</f>
        <v>35500</v>
      </c>
      <c r="R51" s="6">
        <f>R53+R54+R55</f>
        <v>5072.76</v>
      </c>
      <c r="S51" s="6">
        <f t="shared" ref="S51:S60" si="55">O51+R51</f>
        <v>47854.780000000006</v>
      </c>
      <c r="T51" s="6">
        <f>T53+T54+T55</f>
        <v>7609.15</v>
      </c>
      <c r="U51" s="6">
        <f t="shared" ref="U51:U57" si="56">Q51+T51</f>
        <v>43109.15</v>
      </c>
      <c r="V51" s="14">
        <f>V53+V54+V55</f>
        <v>0</v>
      </c>
      <c r="W51" s="6">
        <f t="shared" ref="W51:W57" si="57">S51+V51</f>
        <v>47854.780000000006</v>
      </c>
      <c r="X51" s="14">
        <f>X53+X54+X55</f>
        <v>0</v>
      </c>
      <c r="Y51" s="6">
        <f t="shared" ref="Y51:Y57" si="58">U51+X51</f>
        <v>43109.15</v>
      </c>
      <c r="Z51" s="14">
        <f>Z53+Z54+Z55</f>
        <v>0</v>
      </c>
      <c r="AA51" s="6">
        <f t="shared" si="10"/>
        <v>43109.15</v>
      </c>
      <c r="AB51" s="6">
        <f>AB53+AB54+AB55</f>
        <v>7232.7440000000006</v>
      </c>
      <c r="AC51" s="6">
        <f t="shared" si="11"/>
        <v>55087.524000000005</v>
      </c>
      <c r="AD51" s="6">
        <f>AD53+AD54+AD55</f>
        <v>0</v>
      </c>
      <c r="AE51" s="6">
        <f t="shared" si="12"/>
        <v>43109.15</v>
      </c>
      <c r="AF51" s="25">
        <f>AF53+AF54+AF55+AF56</f>
        <v>395.28300000000002</v>
      </c>
      <c r="AG51" s="25">
        <f t="shared" si="13"/>
        <v>55482.807000000008</v>
      </c>
      <c r="AH51" s="25">
        <f>AH53+AH54+AH55+AH56</f>
        <v>0</v>
      </c>
      <c r="AI51" s="6">
        <f t="shared" ref="AI51:AI53" si="59">AE51+AH51</f>
        <v>43109.15</v>
      </c>
      <c r="AJ51" s="14">
        <f>AJ53+AJ54+AJ55+AJ56</f>
        <v>0</v>
      </c>
      <c r="AK51" s="25">
        <f t="shared" ref="AK51:AK52" si="60">AG51+AJ51</f>
        <v>55482.807000000008</v>
      </c>
      <c r="AL51" s="14">
        <f>AL53+AL54+AL55+AL56</f>
        <v>0</v>
      </c>
      <c r="AM51" s="6">
        <f t="shared" ref="AM51:AM53" si="61">AI51+AL51</f>
        <v>43109.15</v>
      </c>
      <c r="AN51" s="2"/>
      <c r="AO51" s="1">
        <v>0</v>
      </c>
      <c r="AP51" s="1"/>
    </row>
    <row r="52" spans="1:42" hidden="1" x14ac:dyDescent="0.35">
      <c r="A52" s="3"/>
      <c r="B52" s="7" t="s">
        <v>26</v>
      </c>
      <c r="C52" s="7"/>
      <c r="D52" s="11"/>
      <c r="E52" s="11"/>
      <c r="F52" s="8"/>
      <c r="G52" s="6">
        <f t="shared" si="0"/>
        <v>0</v>
      </c>
      <c r="H52" s="8"/>
      <c r="I52" s="6">
        <f t="shared" si="1"/>
        <v>0</v>
      </c>
      <c r="J52" s="6"/>
      <c r="K52" s="6">
        <f t="shared" si="2"/>
        <v>0</v>
      </c>
      <c r="L52" s="6"/>
      <c r="M52" s="6">
        <f t="shared" si="3"/>
        <v>0</v>
      </c>
      <c r="N52" s="6"/>
      <c r="O52" s="6">
        <f t="shared" si="53"/>
        <v>0</v>
      </c>
      <c r="P52" s="6"/>
      <c r="Q52" s="6">
        <f t="shared" si="54"/>
        <v>0</v>
      </c>
      <c r="R52" s="6"/>
      <c r="S52" s="6">
        <f t="shared" si="55"/>
        <v>0</v>
      </c>
      <c r="T52" s="6"/>
      <c r="U52" s="6">
        <f t="shared" si="56"/>
        <v>0</v>
      </c>
      <c r="V52" s="14"/>
      <c r="W52" s="6">
        <f t="shared" si="57"/>
        <v>0</v>
      </c>
      <c r="X52" s="14"/>
      <c r="Y52" s="6">
        <f t="shared" si="58"/>
        <v>0</v>
      </c>
      <c r="Z52" s="14"/>
      <c r="AA52" s="6">
        <f t="shared" si="10"/>
        <v>0</v>
      </c>
      <c r="AB52" s="6"/>
      <c r="AC52" s="6">
        <f t="shared" si="11"/>
        <v>0</v>
      </c>
      <c r="AD52" s="6"/>
      <c r="AE52" s="6">
        <f t="shared" si="12"/>
        <v>0</v>
      </c>
      <c r="AF52" s="25"/>
      <c r="AG52" s="25">
        <f t="shared" si="13"/>
        <v>0</v>
      </c>
      <c r="AH52" s="25"/>
      <c r="AI52" s="6">
        <f t="shared" si="59"/>
        <v>0</v>
      </c>
      <c r="AJ52" s="14"/>
      <c r="AK52" s="25">
        <f t="shared" si="60"/>
        <v>0</v>
      </c>
      <c r="AL52" s="14"/>
      <c r="AM52" s="6">
        <f t="shared" si="61"/>
        <v>0</v>
      </c>
      <c r="AN52" s="2"/>
      <c r="AO52" s="1">
        <v>0</v>
      </c>
      <c r="AP52" s="1"/>
    </row>
    <row r="53" spans="1:42" ht="54" x14ac:dyDescent="0.35">
      <c r="A53" s="3" t="s">
        <v>74</v>
      </c>
      <c r="B53" s="7" t="s">
        <v>43</v>
      </c>
      <c r="C53" s="9" t="s">
        <v>10</v>
      </c>
      <c r="D53" s="5">
        <v>35500</v>
      </c>
      <c r="E53" s="5">
        <v>35500</v>
      </c>
      <c r="F53" s="6"/>
      <c r="G53" s="6">
        <f t="shared" si="0"/>
        <v>35500</v>
      </c>
      <c r="H53" s="6"/>
      <c r="I53" s="6">
        <f t="shared" si="1"/>
        <v>35500</v>
      </c>
      <c r="J53" s="6"/>
      <c r="K53" s="6">
        <f t="shared" si="2"/>
        <v>35500</v>
      </c>
      <c r="L53" s="6"/>
      <c r="M53" s="6">
        <f t="shared" si="3"/>
        <v>35500</v>
      </c>
      <c r="N53" s="6"/>
      <c r="O53" s="6">
        <f t="shared" si="53"/>
        <v>35500</v>
      </c>
      <c r="P53" s="6"/>
      <c r="Q53" s="6">
        <f t="shared" si="54"/>
        <v>35500</v>
      </c>
      <c r="R53" s="6"/>
      <c r="S53" s="6">
        <f t="shared" si="55"/>
        <v>35500</v>
      </c>
      <c r="T53" s="6"/>
      <c r="U53" s="6">
        <f t="shared" si="56"/>
        <v>35500</v>
      </c>
      <c r="V53" s="6"/>
      <c r="W53" s="6">
        <f t="shared" si="57"/>
        <v>35500</v>
      </c>
      <c r="X53" s="6"/>
      <c r="Y53" s="6">
        <f t="shared" si="58"/>
        <v>35500</v>
      </c>
      <c r="Z53" s="6"/>
      <c r="AA53" s="6">
        <f t="shared" si="10"/>
        <v>35500</v>
      </c>
      <c r="AB53" s="6">
        <v>2378.0639999999999</v>
      </c>
      <c r="AC53" s="6">
        <f t="shared" si="11"/>
        <v>37878.063999999998</v>
      </c>
      <c r="AD53" s="6"/>
      <c r="AE53" s="25">
        <f t="shared" si="12"/>
        <v>35500</v>
      </c>
      <c r="AF53" s="25"/>
      <c r="AG53" s="25">
        <f>AC53+AF53</f>
        <v>37878.063999999998</v>
      </c>
      <c r="AH53" s="25"/>
      <c r="AI53" s="25">
        <f t="shared" si="59"/>
        <v>35500</v>
      </c>
      <c r="AJ53" s="14"/>
      <c r="AK53" s="6">
        <f>AG53+AJ53</f>
        <v>37878.063999999998</v>
      </c>
      <c r="AL53" s="14"/>
      <c r="AM53" s="6">
        <f t="shared" si="61"/>
        <v>35500</v>
      </c>
      <c r="AN53" s="24">
        <v>1020200000</v>
      </c>
    </row>
    <row r="54" spans="1:42" ht="54" x14ac:dyDescent="0.35">
      <c r="A54" s="3" t="s">
        <v>38</v>
      </c>
      <c r="B54" s="7" t="s">
        <v>94</v>
      </c>
      <c r="C54" s="9" t="s">
        <v>10</v>
      </c>
      <c r="D54" s="5"/>
      <c r="E54" s="5"/>
      <c r="F54" s="6"/>
      <c r="G54" s="6"/>
      <c r="H54" s="6"/>
      <c r="I54" s="6"/>
      <c r="J54" s="6">
        <v>7282.02</v>
      </c>
      <c r="K54" s="6">
        <f t="shared" si="2"/>
        <v>7282.02</v>
      </c>
      <c r="L54" s="6"/>
      <c r="M54" s="6">
        <f t="shared" si="3"/>
        <v>0</v>
      </c>
      <c r="N54" s="6"/>
      <c r="O54" s="6">
        <f t="shared" si="53"/>
        <v>7282.02</v>
      </c>
      <c r="P54" s="6"/>
      <c r="Q54" s="6">
        <f t="shared" si="54"/>
        <v>0</v>
      </c>
      <c r="R54" s="6"/>
      <c r="S54" s="6">
        <f t="shared" si="55"/>
        <v>7282.02</v>
      </c>
      <c r="T54" s="6"/>
      <c r="U54" s="6">
        <f t="shared" si="56"/>
        <v>0</v>
      </c>
      <c r="V54" s="6"/>
      <c r="W54" s="6">
        <f t="shared" si="57"/>
        <v>7282.02</v>
      </c>
      <c r="X54" s="6"/>
      <c r="Y54" s="6">
        <f t="shared" si="58"/>
        <v>0</v>
      </c>
      <c r="Z54" s="6"/>
      <c r="AA54" s="6">
        <f t="shared" si="10"/>
        <v>0</v>
      </c>
      <c r="AB54" s="6">
        <v>4854.68</v>
      </c>
      <c r="AC54" s="6">
        <f t="shared" si="11"/>
        <v>12136.7</v>
      </c>
      <c r="AD54" s="6"/>
      <c r="AE54" s="25">
        <f>AA54+AD54</f>
        <v>0</v>
      </c>
      <c r="AF54" s="25"/>
      <c r="AG54" s="25">
        <f t="shared" si="13"/>
        <v>12136.7</v>
      </c>
      <c r="AH54" s="25"/>
      <c r="AI54" s="25">
        <f>AE54+AH54</f>
        <v>0</v>
      </c>
      <c r="AJ54" s="14"/>
      <c r="AK54" s="6">
        <f t="shared" ref="AK54:AK55" si="62">AG54+AJ54</f>
        <v>12136.7</v>
      </c>
      <c r="AL54" s="14"/>
      <c r="AM54" s="6">
        <f>AI54+AL54</f>
        <v>0</v>
      </c>
      <c r="AN54" s="24">
        <v>1110841780</v>
      </c>
    </row>
    <row r="55" spans="1:42" ht="54" x14ac:dyDescent="0.35">
      <c r="A55" s="3" t="s">
        <v>49</v>
      </c>
      <c r="B55" s="7" t="s">
        <v>104</v>
      </c>
      <c r="C55" s="9" t="s">
        <v>10</v>
      </c>
      <c r="D55" s="5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5072.76</v>
      </c>
      <c r="S55" s="6">
        <f t="shared" si="55"/>
        <v>5072.76</v>
      </c>
      <c r="T55" s="6">
        <v>7609.15</v>
      </c>
      <c r="U55" s="6">
        <f t="shared" si="56"/>
        <v>7609.15</v>
      </c>
      <c r="V55" s="6"/>
      <c r="W55" s="6">
        <f t="shared" si="57"/>
        <v>5072.76</v>
      </c>
      <c r="X55" s="6"/>
      <c r="Y55" s="6">
        <f t="shared" si="58"/>
        <v>7609.15</v>
      </c>
      <c r="Z55" s="6"/>
      <c r="AA55" s="6">
        <f t="shared" si="10"/>
        <v>7609.15</v>
      </c>
      <c r="AB55" s="6"/>
      <c r="AC55" s="6">
        <f t="shared" si="11"/>
        <v>5072.76</v>
      </c>
      <c r="AD55" s="6"/>
      <c r="AE55" s="25">
        <f t="shared" si="12"/>
        <v>7609.15</v>
      </c>
      <c r="AF55" s="25"/>
      <c r="AG55" s="25">
        <f t="shared" si="13"/>
        <v>5072.76</v>
      </c>
      <c r="AH55" s="25"/>
      <c r="AI55" s="25">
        <f t="shared" ref="AI55:AI57" si="63">AE55+AH55</f>
        <v>7609.15</v>
      </c>
      <c r="AJ55" s="14"/>
      <c r="AK55" s="6">
        <f t="shared" si="62"/>
        <v>5072.76</v>
      </c>
      <c r="AL55" s="14"/>
      <c r="AM55" s="6">
        <f t="shared" ref="AM55:AM57" si="64">AI55+AL55</f>
        <v>7609.15</v>
      </c>
      <c r="AN55" s="24">
        <v>1110841750</v>
      </c>
    </row>
    <row r="56" spans="1:42" ht="54" x14ac:dyDescent="0.35">
      <c r="A56" s="32" t="s">
        <v>75</v>
      </c>
      <c r="B56" s="33" t="s">
        <v>131</v>
      </c>
      <c r="C56" s="29" t="s">
        <v>10</v>
      </c>
      <c r="D56" s="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25"/>
      <c r="AF56" s="25">
        <v>395.28300000000002</v>
      </c>
      <c r="AG56" s="25">
        <f>AC56+AF56</f>
        <v>395.28300000000002</v>
      </c>
      <c r="AH56" s="25"/>
      <c r="AI56" s="25">
        <f t="shared" si="63"/>
        <v>0</v>
      </c>
      <c r="AJ56" s="14"/>
      <c r="AK56" s="6">
        <f>AG56+AJ56</f>
        <v>395.28300000000002</v>
      </c>
      <c r="AL56" s="14"/>
      <c r="AM56" s="6">
        <f t="shared" si="64"/>
        <v>0</v>
      </c>
      <c r="AN56" s="24">
        <v>1110841710</v>
      </c>
    </row>
    <row r="57" spans="1:42" x14ac:dyDescent="0.35">
      <c r="A57" s="3"/>
      <c r="B57" s="7" t="s">
        <v>11</v>
      </c>
      <c r="C57" s="7"/>
      <c r="D57" s="17">
        <f>D59+D60+D61</f>
        <v>668194.5</v>
      </c>
      <c r="E57" s="17">
        <f>E59+E60+E61</f>
        <v>570340</v>
      </c>
      <c r="F57" s="17">
        <f>F59+F60+F61</f>
        <v>0</v>
      </c>
      <c r="G57" s="17">
        <f t="shared" si="0"/>
        <v>668194.5</v>
      </c>
      <c r="H57" s="17">
        <f>H59+H60+H61</f>
        <v>0</v>
      </c>
      <c r="I57" s="17">
        <f t="shared" si="1"/>
        <v>570340</v>
      </c>
      <c r="J57" s="17">
        <f>J59+J60+J61</f>
        <v>29422.078000000001</v>
      </c>
      <c r="K57" s="17">
        <f t="shared" si="2"/>
        <v>697616.57799999998</v>
      </c>
      <c r="L57" s="17">
        <f>L59+L60+L61</f>
        <v>61703.100000000006</v>
      </c>
      <c r="M57" s="17">
        <f t="shared" si="3"/>
        <v>632043.1</v>
      </c>
      <c r="N57" s="17">
        <f>N59+N60+N61</f>
        <v>0</v>
      </c>
      <c r="O57" s="17">
        <f t="shared" si="53"/>
        <v>697616.57799999998</v>
      </c>
      <c r="P57" s="17">
        <f>P59+P60+P61</f>
        <v>0</v>
      </c>
      <c r="Q57" s="17">
        <f t="shared" si="54"/>
        <v>632043.1</v>
      </c>
      <c r="R57" s="17">
        <f>R59+R60+R61</f>
        <v>0</v>
      </c>
      <c r="S57" s="17">
        <f t="shared" si="55"/>
        <v>697616.57799999998</v>
      </c>
      <c r="T57" s="17">
        <f>T59+T60+T61</f>
        <v>0</v>
      </c>
      <c r="U57" s="17">
        <f t="shared" si="56"/>
        <v>632043.1</v>
      </c>
      <c r="V57" s="17">
        <f>V59+V60+V61</f>
        <v>3397.1170000000002</v>
      </c>
      <c r="W57" s="17">
        <f t="shared" si="57"/>
        <v>701013.69499999995</v>
      </c>
      <c r="X57" s="17">
        <f>X59+X60+X61</f>
        <v>-3000</v>
      </c>
      <c r="Y57" s="17">
        <f t="shared" si="58"/>
        <v>629043.1</v>
      </c>
      <c r="Z57" s="17">
        <f>Z59+Z60+Z61</f>
        <v>0</v>
      </c>
      <c r="AA57" s="17">
        <f t="shared" si="10"/>
        <v>629043.1</v>
      </c>
      <c r="AB57" s="17">
        <f>AB59+AB60+AB61</f>
        <v>2387.5529999999999</v>
      </c>
      <c r="AC57" s="17">
        <f t="shared" si="11"/>
        <v>703401.24799999991</v>
      </c>
      <c r="AD57" s="17">
        <f>AD59+AD60+AD61</f>
        <v>0</v>
      </c>
      <c r="AE57" s="17">
        <f t="shared" si="12"/>
        <v>629043.1</v>
      </c>
      <c r="AF57" s="17">
        <f>AF59+AF60+AF61</f>
        <v>437657.9</v>
      </c>
      <c r="AG57" s="17">
        <f t="shared" si="13"/>
        <v>1141059.148</v>
      </c>
      <c r="AH57" s="17">
        <f>AH59+AH60+AH61</f>
        <v>0</v>
      </c>
      <c r="AI57" s="17">
        <f t="shared" si="63"/>
        <v>629043.1</v>
      </c>
      <c r="AJ57" s="17">
        <f>AJ59+AJ60+AJ61</f>
        <v>0</v>
      </c>
      <c r="AK57" s="6">
        <f t="shared" ref="AK57" si="65">AG57+AJ57</f>
        <v>1141059.148</v>
      </c>
      <c r="AL57" s="17">
        <f>AL59+AL60+AL61</f>
        <v>0</v>
      </c>
      <c r="AM57" s="6">
        <f t="shared" si="64"/>
        <v>629043.1</v>
      </c>
      <c r="AN57" s="18"/>
      <c r="AO57" s="19"/>
      <c r="AP57" s="19"/>
    </row>
    <row r="58" spans="1:42" x14ac:dyDescent="0.35">
      <c r="A58" s="3"/>
      <c r="B58" s="4" t="s">
        <v>12</v>
      </c>
      <c r="C58" s="9"/>
      <c r="D58" s="5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25"/>
      <c r="AF58" s="25"/>
      <c r="AG58" s="25"/>
      <c r="AH58" s="25"/>
      <c r="AI58" s="25"/>
      <c r="AJ58" s="14"/>
      <c r="AK58" s="6"/>
      <c r="AL58" s="14"/>
      <c r="AM58" s="6"/>
    </row>
    <row r="59" spans="1:42" hidden="1" x14ac:dyDescent="0.35">
      <c r="A59" s="3"/>
      <c r="B59" s="7" t="s">
        <v>14</v>
      </c>
      <c r="C59" s="9"/>
      <c r="D59" s="5">
        <f>D64+D66+D72+D69+D71+D73+D74</f>
        <v>317689.5</v>
      </c>
      <c r="E59" s="5">
        <f>E64+E66+E72+E69+E71+E73+E74</f>
        <v>219835</v>
      </c>
      <c r="F59" s="6">
        <f>F64+F66+F69+F71+F72+F73+F74</f>
        <v>0</v>
      </c>
      <c r="G59" s="6">
        <f t="shared" si="0"/>
        <v>317689.5</v>
      </c>
      <c r="H59" s="6">
        <f>H64+H66+H69+H71+H72+H73+H74</f>
        <v>0</v>
      </c>
      <c r="I59" s="6">
        <f t="shared" si="1"/>
        <v>219835</v>
      </c>
      <c r="J59" s="6">
        <f>J64+J66+J69+J71+J72+J73+J74+J77+J79</f>
        <v>13321.478000000001</v>
      </c>
      <c r="K59" s="6">
        <f>G59+J59</f>
        <v>331010.978</v>
      </c>
      <c r="L59" s="6">
        <f>L64+L66+L69+L71+L72+L73+L74</f>
        <v>15425.8</v>
      </c>
      <c r="M59" s="6">
        <f t="shared" si="3"/>
        <v>235260.79999999999</v>
      </c>
      <c r="N59" s="6">
        <f>N64+N66+N69+N71+N72+N73+N74+N77+N79</f>
        <v>0</v>
      </c>
      <c r="O59" s="6">
        <f>K59+N59</f>
        <v>331010.978</v>
      </c>
      <c r="P59" s="6">
        <f>P64+P66+P69+P71+P72+P73+P74</f>
        <v>0</v>
      </c>
      <c r="Q59" s="6">
        <f t="shared" ref="Q59:Q62" si="66">M59+P59</f>
        <v>235260.79999999999</v>
      </c>
      <c r="R59" s="6">
        <f>R64+R66+R69+R71+R72+R73+R74+R77+R79+R82</f>
        <v>0</v>
      </c>
      <c r="S59" s="6">
        <f t="shared" si="55"/>
        <v>331010.978</v>
      </c>
      <c r="T59" s="6">
        <f t="shared" ref="T59" si="67">T64+T66+T69+T71+T72+T73+T74+T77+T79+T82</f>
        <v>0</v>
      </c>
      <c r="U59" s="6">
        <f t="shared" ref="U59:U62" si="68">Q59+T59</f>
        <v>235260.79999999999</v>
      </c>
      <c r="V59" s="14">
        <f>V64+V66+V69+V71+V72+V73+V74+V77+V79+V82+V84</f>
        <v>3397.1170000000002</v>
      </c>
      <c r="W59" s="6">
        <f t="shared" ref="W59:W60" si="69">S59+V59</f>
        <v>334408.09500000003</v>
      </c>
      <c r="X59" s="14">
        <f>X64+X66+X69+X71+X72+X73+X74+X77+X79+X82+X84</f>
        <v>-3000</v>
      </c>
      <c r="Y59" s="6">
        <f t="shared" ref="Y59:Y62" si="70">U59+X59</f>
        <v>232260.8</v>
      </c>
      <c r="Z59" s="14">
        <f>Z64+Z66+Z69+Z71+Z72+Z73+Z74+Z77+Z79+Z82+Z84</f>
        <v>0</v>
      </c>
      <c r="AA59" s="6">
        <f t="shared" si="10"/>
        <v>232260.8</v>
      </c>
      <c r="AB59" s="6">
        <f>AB64+AB66+AB69+AB71+AB72+AB73+AB74+AB77+AB79+AB82+AB84+AB85</f>
        <v>2387.5529999999999</v>
      </c>
      <c r="AC59" s="6">
        <f t="shared" si="11"/>
        <v>336795.64800000004</v>
      </c>
      <c r="AD59" s="6">
        <f>AD64+AD66+AD69+AD71+AD72+AD73+AD74+AD77+AD79+AD82+AD84+AD85</f>
        <v>0</v>
      </c>
      <c r="AE59" s="6">
        <f t="shared" si="12"/>
        <v>232260.8</v>
      </c>
      <c r="AF59" s="25">
        <f>AF64+AF66+AF69+AF71+AF72+AF73+AF74+AF77+AF79+AF82+AF84+AF85</f>
        <v>109414.5</v>
      </c>
      <c r="AG59" s="25">
        <f t="shared" si="13"/>
        <v>446210.14800000004</v>
      </c>
      <c r="AH59" s="25">
        <f>AH64+AH66+AH69+AH71+AH72+AH73+AH74+AH77+AH79+AH82+AH84+AH85</f>
        <v>0</v>
      </c>
      <c r="AI59" s="6">
        <f t="shared" ref="AI59:AI62" si="71">AE59+AH59</f>
        <v>232260.8</v>
      </c>
      <c r="AJ59" s="14">
        <f>AJ64+AJ66+AJ69+AJ71+AJ72+AJ73+AJ74+AJ77+AJ79+AJ82+AJ84+AJ85</f>
        <v>0</v>
      </c>
      <c r="AK59" s="25">
        <f t="shared" ref="AK59:AK62" si="72">AG59+AJ59</f>
        <v>446210.14800000004</v>
      </c>
      <c r="AL59" s="14">
        <f>AL64+AL66+AL69+AL71+AL72+AL73+AL74+AL77+AL79+AL82+AL84+AL85</f>
        <v>0</v>
      </c>
      <c r="AM59" s="6">
        <f t="shared" ref="AM59:AM62" si="73">AI59+AL59</f>
        <v>232260.8</v>
      </c>
      <c r="AN59" s="2"/>
      <c r="AO59" s="1">
        <v>0</v>
      </c>
      <c r="AP59" s="1"/>
    </row>
    <row r="60" spans="1:42" hidden="1" x14ac:dyDescent="0.35">
      <c r="A60" s="3"/>
      <c r="B60" s="7" t="s">
        <v>26</v>
      </c>
      <c r="C60" s="9"/>
      <c r="D60" s="5"/>
      <c r="E60" s="5"/>
      <c r="F60" s="6"/>
      <c r="G60" s="6">
        <f t="shared" si="0"/>
        <v>0</v>
      </c>
      <c r="H60" s="6"/>
      <c r="I60" s="6">
        <f t="shared" si="1"/>
        <v>0</v>
      </c>
      <c r="J60" s="6"/>
      <c r="K60" s="6">
        <f t="shared" si="2"/>
        <v>0</v>
      </c>
      <c r="L60" s="6"/>
      <c r="M60" s="6">
        <f t="shared" si="3"/>
        <v>0</v>
      </c>
      <c r="N60" s="6"/>
      <c r="O60" s="6">
        <f t="shared" ref="O60:O62" si="74">K60+N60</f>
        <v>0</v>
      </c>
      <c r="P60" s="6"/>
      <c r="Q60" s="6">
        <f t="shared" si="66"/>
        <v>0</v>
      </c>
      <c r="R60" s="6"/>
      <c r="S60" s="6">
        <f t="shared" si="55"/>
        <v>0</v>
      </c>
      <c r="T60" s="6"/>
      <c r="U60" s="6">
        <f t="shared" si="68"/>
        <v>0</v>
      </c>
      <c r="V60" s="14"/>
      <c r="W60" s="6">
        <f t="shared" si="69"/>
        <v>0</v>
      </c>
      <c r="X60" s="14"/>
      <c r="Y60" s="6">
        <f t="shared" si="70"/>
        <v>0</v>
      </c>
      <c r="Z60" s="14"/>
      <c r="AA60" s="6">
        <f t="shared" si="10"/>
        <v>0</v>
      </c>
      <c r="AB60" s="6"/>
      <c r="AC60" s="6">
        <f t="shared" si="11"/>
        <v>0</v>
      </c>
      <c r="AD60" s="6"/>
      <c r="AE60" s="6">
        <f t="shared" si="12"/>
        <v>0</v>
      </c>
      <c r="AF60" s="25"/>
      <c r="AG60" s="25">
        <f t="shared" si="13"/>
        <v>0</v>
      </c>
      <c r="AH60" s="25"/>
      <c r="AI60" s="6">
        <f t="shared" si="71"/>
        <v>0</v>
      </c>
      <c r="AJ60" s="14"/>
      <c r="AK60" s="25">
        <f t="shared" si="72"/>
        <v>0</v>
      </c>
      <c r="AL60" s="14"/>
      <c r="AM60" s="6">
        <f t="shared" si="73"/>
        <v>0</v>
      </c>
      <c r="AN60" s="2"/>
      <c r="AO60" s="1">
        <v>0</v>
      </c>
      <c r="AP60" s="1"/>
    </row>
    <row r="61" spans="1:42" x14ac:dyDescent="0.35">
      <c r="A61" s="3"/>
      <c r="B61" s="7" t="s">
        <v>111</v>
      </c>
      <c r="C61" s="9"/>
      <c r="D61" s="5">
        <f>D65+D70</f>
        <v>350505</v>
      </c>
      <c r="E61" s="5">
        <f>E65+E70</f>
        <v>350505</v>
      </c>
      <c r="F61" s="6">
        <f>F65+F70</f>
        <v>0</v>
      </c>
      <c r="G61" s="6">
        <f t="shared" si="0"/>
        <v>350505</v>
      </c>
      <c r="H61" s="6">
        <f>H65+H70</f>
        <v>0</v>
      </c>
      <c r="I61" s="6">
        <f t="shared" si="1"/>
        <v>350505</v>
      </c>
      <c r="J61" s="6">
        <f>J65+J70+J78</f>
        <v>16100.6</v>
      </c>
      <c r="K61" s="6">
        <f t="shared" si="2"/>
        <v>366605.6</v>
      </c>
      <c r="L61" s="6">
        <f>L65+L70</f>
        <v>46277.3</v>
      </c>
      <c r="M61" s="6">
        <f t="shared" si="3"/>
        <v>396782.3</v>
      </c>
      <c r="N61" s="6">
        <f>N65+N70+N78</f>
        <v>0</v>
      </c>
      <c r="O61" s="6">
        <f t="shared" si="74"/>
        <v>366605.6</v>
      </c>
      <c r="P61" s="6">
        <f>P65+P70</f>
        <v>0</v>
      </c>
      <c r="Q61" s="6">
        <f t="shared" si="66"/>
        <v>396782.3</v>
      </c>
      <c r="R61" s="6">
        <f>R65+R70+R78+R83</f>
        <v>0</v>
      </c>
      <c r="S61" s="6">
        <f t="shared" ref="S61:T61" si="75">S65+S70+S78+S83</f>
        <v>366605.6</v>
      </c>
      <c r="T61" s="6">
        <f t="shared" si="75"/>
        <v>0</v>
      </c>
      <c r="U61" s="6">
        <f t="shared" si="68"/>
        <v>396782.3</v>
      </c>
      <c r="V61" s="6">
        <f>V65+V70+V78+V83</f>
        <v>0</v>
      </c>
      <c r="W61" s="6">
        <f t="shared" ref="W61:X61" si="76">W65+W70+W78+W83</f>
        <v>366605.6</v>
      </c>
      <c r="X61" s="6">
        <f t="shared" si="76"/>
        <v>0</v>
      </c>
      <c r="Y61" s="6">
        <f t="shared" si="70"/>
        <v>396782.3</v>
      </c>
      <c r="Z61" s="6">
        <f t="shared" ref="Z61" si="77">Z65+Z70+Z78+Z83</f>
        <v>0</v>
      </c>
      <c r="AA61" s="6">
        <f t="shared" si="10"/>
        <v>396782.3</v>
      </c>
      <c r="AB61" s="6">
        <f>AB65+AB70+AB78+AB83</f>
        <v>0</v>
      </c>
      <c r="AC61" s="6">
        <f t="shared" si="11"/>
        <v>366605.6</v>
      </c>
      <c r="AD61" s="6">
        <f t="shared" ref="AD61" si="78">AD65+AD70+AD78+AD83</f>
        <v>0</v>
      </c>
      <c r="AE61" s="25">
        <f t="shared" si="12"/>
        <v>396782.3</v>
      </c>
      <c r="AF61" s="25">
        <f>AF65+AF70+AF78+AF83</f>
        <v>328243.40000000002</v>
      </c>
      <c r="AG61" s="25">
        <f t="shared" si="13"/>
        <v>694849</v>
      </c>
      <c r="AH61" s="25">
        <f t="shared" ref="AH61" si="79">AH65+AH70+AH78+AH83</f>
        <v>0</v>
      </c>
      <c r="AI61" s="25">
        <f t="shared" si="71"/>
        <v>396782.3</v>
      </c>
      <c r="AJ61" s="14">
        <f>AJ65+AJ70+AJ78+AJ83</f>
        <v>0</v>
      </c>
      <c r="AK61" s="6">
        <f t="shared" si="72"/>
        <v>694849</v>
      </c>
      <c r="AL61" s="14">
        <f t="shared" ref="AL61" si="80">AL65+AL70+AL78+AL83</f>
        <v>0</v>
      </c>
      <c r="AM61" s="6">
        <f t="shared" si="73"/>
        <v>396782.3</v>
      </c>
    </row>
    <row r="62" spans="1:42" ht="54" x14ac:dyDescent="0.35">
      <c r="A62" s="3" t="s">
        <v>76</v>
      </c>
      <c r="B62" s="7" t="s">
        <v>27</v>
      </c>
      <c r="C62" s="9" t="s">
        <v>10</v>
      </c>
      <c r="D62" s="5">
        <f>D64+D65</f>
        <v>193462</v>
      </c>
      <c r="E62" s="5">
        <f>E64+E65</f>
        <v>0</v>
      </c>
      <c r="F62" s="6"/>
      <c r="G62" s="6">
        <f t="shared" si="0"/>
        <v>193462</v>
      </c>
      <c r="H62" s="6"/>
      <c r="I62" s="6">
        <f t="shared" si="1"/>
        <v>0</v>
      </c>
      <c r="J62" s="6">
        <f>J64+J65</f>
        <v>-19877</v>
      </c>
      <c r="K62" s="6">
        <f t="shared" si="2"/>
        <v>173585</v>
      </c>
      <c r="L62" s="6"/>
      <c r="M62" s="6">
        <f t="shared" si="3"/>
        <v>0</v>
      </c>
      <c r="N62" s="6">
        <f>N64+N65</f>
        <v>0</v>
      </c>
      <c r="O62" s="6">
        <f t="shared" si="74"/>
        <v>173585</v>
      </c>
      <c r="P62" s="6"/>
      <c r="Q62" s="6">
        <f t="shared" si="66"/>
        <v>0</v>
      </c>
      <c r="R62" s="6">
        <f>R64+R65</f>
        <v>-86880.599999999991</v>
      </c>
      <c r="S62" s="6">
        <f t="shared" ref="S62" si="81">O62+R62</f>
        <v>86704.400000000009</v>
      </c>
      <c r="T62" s="6"/>
      <c r="U62" s="6">
        <f t="shared" si="68"/>
        <v>0</v>
      </c>
      <c r="V62" s="6">
        <f>V64+V65</f>
        <v>0</v>
      </c>
      <c r="W62" s="6">
        <f t="shared" ref="W62" si="82">S62+V62</f>
        <v>86704.400000000009</v>
      </c>
      <c r="X62" s="6"/>
      <c r="Y62" s="6">
        <f t="shared" si="70"/>
        <v>0</v>
      </c>
      <c r="Z62" s="6"/>
      <c r="AA62" s="6">
        <f t="shared" si="10"/>
        <v>0</v>
      </c>
      <c r="AB62" s="6">
        <f>AB64+AB65</f>
        <v>0</v>
      </c>
      <c r="AC62" s="6">
        <f t="shared" si="11"/>
        <v>86704.400000000009</v>
      </c>
      <c r="AD62" s="6"/>
      <c r="AE62" s="25">
        <f t="shared" si="12"/>
        <v>0</v>
      </c>
      <c r="AF62" s="25">
        <f>AF64+AF65</f>
        <v>364482.7</v>
      </c>
      <c r="AG62" s="25">
        <f t="shared" si="13"/>
        <v>451187.10000000003</v>
      </c>
      <c r="AH62" s="25"/>
      <c r="AI62" s="25">
        <f t="shared" si="71"/>
        <v>0</v>
      </c>
      <c r="AJ62" s="14">
        <f>AJ64+AJ65</f>
        <v>0</v>
      </c>
      <c r="AK62" s="6">
        <f t="shared" si="72"/>
        <v>451187.10000000003</v>
      </c>
      <c r="AL62" s="14"/>
      <c r="AM62" s="6">
        <f t="shared" si="73"/>
        <v>0</v>
      </c>
    </row>
    <row r="63" spans="1:42" x14ac:dyDescent="0.35">
      <c r="A63" s="3"/>
      <c r="B63" s="4" t="s">
        <v>12</v>
      </c>
      <c r="C63" s="9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25"/>
      <c r="AF63" s="25"/>
      <c r="AG63" s="25"/>
      <c r="AH63" s="25"/>
      <c r="AI63" s="25"/>
      <c r="AJ63" s="14"/>
      <c r="AK63" s="6"/>
      <c r="AL63" s="14"/>
      <c r="AM63" s="6"/>
    </row>
    <row r="64" spans="1:42" hidden="1" x14ac:dyDescent="0.35">
      <c r="A64" s="3"/>
      <c r="B64" s="7" t="s">
        <v>14</v>
      </c>
      <c r="C64" s="9"/>
      <c r="D64" s="5">
        <v>48365.5</v>
      </c>
      <c r="E64" s="5">
        <v>0</v>
      </c>
      <c r="F64" s="6"/>
      <c r="G64" s="6">
        <f t="shared" si="0"/>
        <v>48365.5</v>
      </c>
      <c r="H64" s="6"/>
      <c r="I64" s="6">
        <f t="shared" si="1"/>
        <v>0</v>
      </c>
      <c r="J64" s="6">
        <v>-12238.5</v>
      </c>
      <c r="K64" s="6">
        <f t="shared" si="2"/>
        <v>36127</v>
      </c>
      <c r="L64" s="6"/>
      <c r="M64" s="6">
        <f t="shared" si="3"/>
        <v>0</v>
      </c>
      <c r="N64" s="6"/>
      <c r="O64" s="6">
        <f t="shared" ref="O64:O67" si="83">K64+N64</f>
        <v>36127</v>
      </c>
      <c r="P64" s="6"/>
      <c r="Q64" s="6">
        <f t="shared" ref="Q64:Q67" si="84">M64+P64</f>
        <v>0</v>
      </c>
      <c r="R64" s="6">
        <v>-14450.9</v>
      </c>
      <c r="S64" s="6">
        <f t="shared" ref="S64:S67" si="85">O64+R64</f>
        <v>21676.1</v>
      </c>
      <c r="T64" s="6"/>
      <c r="U64" s="6">
        <f t="shared" ref="U64:U67" si="86">Q64+T64</f>
        <v>0</v>
      </c>
      <c r="V64" s="14"/>
      <c r="W64" s="6">
        <f t="shared" ref="W64:W67" si="87">S64+V64</f>
        <v>21676.1</v>
      </c>
      <c r="X64" s="14"/>
      <c r="Y64" s="6">
        <f t="shared" ref="Y64:Y67" si="88">U64+X64</f>
        <v>0</v>
      </c>
      <c r="Z64" s="14"/>
      <c r="AA64" s="6">
        <f t="shared" si="10"/>
        <v>0</v>
      </c>
      <c r="AB64" s="6"/>
      <c r="AC64" s="6">
        <f t="shared" si="11"/>
        <v>21676.1</v>
      </c>
      <c r="AD64" s="6"/>
      <c r="AE64" s="6">
        <f t="shared" si="12"/>
        <v>0</v>
      </c>
      <c r="AF64" s="25">
        <v>91120.7</v>
      </c>
      <c r="AG64" s="25">
        <f t="shared" si="13"/>
        <v>112796.79999999999</v>
      </c>
      <c r="AH64" s="25"/>
      <c r="AI64" s="6">
        <f t="shared" ref="AI64:AI67" si="89">AE64+AH64</f>
        <v>0</v>
      </c>
      <c r="AJ64" s="14"/>
      <c r="AK64" s="25">
        <f t="shared" ref="AK64:AK67" si="90">AG64+AJ64</f>
        <v>112796.79999999999</v>
      </c>
      <c r="AL64" s="14"/>
      <c r="AM64" s="6">
        <f t="shared" ref="AM64:AM67" si="91">AI64+AL64</f>
        <v>0</v>
      </c>
      <c r="AN64" s="2" t="s">
        <v>99</v>
      </c>
      <c r="AO64" s="1">
        <v>0</v>
      </c>
      <c r="AP64" s="1"/>
    </row>
    <row r="65" spans="1:42" x14ac:dyDescent="0.35">
      <c r="A65" s="3"/>
      <c r="B65" s="7" t="s">
        <v>111</v>
      </c>
      <c r="C65" s="9"/>
      <c r="D65" s="5">
        <v>145096.5</v>
      </c>
      <c r="E65" s="5">
        <v>0</v>
      </c>
      <c r="F65" s="6"/>
      <c r="G65" s="6">
        <f t="shared" si="0"/>
        <v>145096.5</v>
      </c>
      <c r="H65" s="6"/>
      <c r="I65" s="6">
        <f t="shared" si="1"/>
        <v>0</v>
      </c>
      <c r="J65" s="6">
        <v>-7638.5</v>
      </c>
      <c r="K65" s="6">
        <f t="shared" si="2"/>
        <v>137458</v>
      </c>
      <c r="L65" s="6"/>
      <c r="M65" s="6">
        <f t="shared" si="3"/>
        <v>0</v>
      </c>
      <c r="N65" s="6"/>
      <c r="O65" s="6">
        <f t="shared" si="83"/>
        <v>137458</v>
      </c>
      <c r="P65" s="6"/>
      <c r="Q65" s="6">
        <f t="shared" si="84"/>
        <v>0</v>
      </c>
      <c r="R65" s="6">
        <v>-72429.7</v>
      </c>
      <c r="S65" s="6">
        <f t="shared" si="85"/>
        <v>65028.3</v>
      </c>
      <c r="T65" s="6"/>
      <c r="U65" s="6">
        <f t="shared" si="86"/>
        <v>0</v>
      </c>
      <c r="V65" s="6"/>
      <c r="W65" s="6">
        <f t="shared" si="87"/>
        <v>65028.3</v>
      </c>
      <c r="X65" s="6"/>
      <c r="Y65" s="6">
        <f t="shared" si="88"/>
        <v>0</v>
      </c>
      <c r="Z65" s="6"/>
      <c r="AA65" s="6">
        <f t="shared" si="10"/>
        <v>0</v>
      </c>
      <c r="AB65" s="6"/>
      <c r="AC65" s="6">
        <f t="shared" si="11"/>
        <v>65028.3</v>
      </c>
      <c r="AD65" s="6"/>
      <c r="AE65" s="25">
        <f t="shared" si="12"/>
        <v>0</v>
      </c>
      <c r="AF65" s="25">
        <v>273362</v>
      </c>
      <c r="AG65" s="25">
        <f t="shared" si="13"/>
        <v>338390.3</v>
      </c>
      <c r="AH65" s="25"/>
      <c r="AI65" s="25">
        <f t="shared" si="89"/>
        <v>0</v>
      </c>
      <c r="AJ65" s="14"/>
      <c r="AK65" s="6">
        <f t="shared" si="90"/>
        <v>338390.3</v>
      </c>
      <c r="AL65" s="14"/>
      <c r="AM65" s="6">
        <f t="shared" si="91"/>
        <v>0</v>
      </c>
      <c r="AN65" s="24" t="s">
        <v>91</v>
      </c>
    </row>
    <row r="66" spans="1:42" ht="54" x14ac:dyDescent="0.35">
      <c r="A66" s="3" t="s">
        <v>32</v>
      </c>
      <c r="B66" s="9" t="s">
        <v>60</v>
      </c>
      <c r="C66" s="9" t="s">
        <v>10</v>
      </c>
      <c r="D66" s="5">
        <v>150734</v>
      </c>
      <c r="E66" s="5">
        <v>100000</v>
      </c>
      <c r="F66" s="6"/>
      <c r="G66" s="6">
        <f t="shared" si="0"/>
        <v>150734</v>
      </c>
      <c r="H66" s="6"/>
      <c r="I66" s="6">
        <f t="shared" si="1"/>
        <v>100000</v>
      </c>
      <c r="J66" s="6"/>
      <c r="K66" s="6">
        <f t="shared" si="2"/>
        <v>150734</v>
      </c>
      <c r="L66" s="6"/>
      <c r="M66" s="6">
        <f t="shared" si="3"/>
        <v>100000</v>
      </c>
      <c r="N66" s="6"/>
      <c r="O66" s="6">
        <f t="shared" si="83"/>
        <v>150734</v>
      </c>
      <c r="P66" s="6"/>
      <c r="Q66" s="6">
        <f t="shared" si="84"/>
        <v>100000</v>
      </c>
      <c r="R66" s="6"/>
      <c r="S66" s="6">
        <f t="shared" si="85"/>
        <v>150734</v>
      </c>
      <c r="T66" s="6"/>
      <c r="U66" s="6">
        <f t="shared" si="86"/>
        <v>100000</v>
      </c>
      <c r="V66" s="6"/>
      <c r="W66" s="6">
        <f t="shared" si="87"/>
        <v>150734</v>
      </c>
      <c r="X66" s="6"/>
      <c r="Y66" s="6">
        <f t="shared" si="88"/>
        <v>100000</v>
      </c>
      <c r="Z66" s="6"/>
      <c r="AA66" s="6">
        <f t="shared" si="10"/>
        <v>100000</v>
      </c>
      <c r="AB66" s="6"/>
      <c r="AC66" s="6">
        <f t="shared" si="11"/>
        <v>150734</v>
      </c>
      <c r="AD66" s="6"/>
      <c r="AE66" s="25">
        <f t="shared" si="12"/>
        <v>100000</v>
      </c>
      <c r="AF66" s="25"/>
      <c r="AG66" s="25">
        <f t="shared" si="13"/>
        <v>150734</v>
      </c>
      <c r="AH66" s="25"/>
      <c r="AI66" s="25">
        <f t="shared" si="89"/>
        <v>100000</v>
      </c>
      <c r="AJ66" s="14"/>
      <c r="AK66" s="6">
        <f t="shared" si="90"/>
        <v>150734</v>
      </c>
      <c r="AL66" s="14"/>
      <c r="AM66" s="6">
        <f t="shared" si="91"/>
        <v>100000</v>
      </c>
      <c r="AN66" s="24">
        <v>1020141480</v>
      </c>
    </row>
    <row r="67" spans="1:42" ht="54" x14ac:dyDescent="0.35">
      <c r="A67" s="3" t="s">
        <v>33</v>
      </c>
      <c r="B67" s="7" t="s">
        <v>79</v>
      </c>
      <c r="C67" s="9" t="s">
        <v>10</v>
      </c>
      <c r="D67" s="5">
        <f>D69+D70</f>
        <v>273878</v>
      </c>
      <c r="E67" s="5">
        <f>E69+E70</f>
        <v>467340</v>
      </c>
      <c r="F67" s="6"/>
      <c r="G67" s="6">
        <f t="shared" si="0"/>
        <v>273878</v>
      </c>
      <c r="H67" s="6"/>
      <c r="I67" s="6">
        <f t="shared" si="1"/>
        <v>467340</v>
      </c>
      <c r="J67" s="6">
        <f>J69+J70</f>
        <v>25961.7</v>
      </c>
      <c r="K67" s="6">
        <f t="shared" si="2"/>
        <v>299839.7</v>
      </c>
      <c r="L67" s="6">
        <f>L69+L70</f>
        <v>61703.100000000006</v>
      </c>
      <c r="M67" s="6">
        <f t="shared" si="3"/>
        <v>529043.1</v>
      </c>
      <c r="N67" s="6">
        <f>N69+N70</f>
        <v>0</v>
      </c>
      <c r="O67" s="6">
        <f t="shared" si="83"/>
        <v>299839.7</v>
      </c>
      <c r="P67" s="6">
        <f>P69+P70</f>
        <v>0</v>
      </c>
      <c r="Q67" s="6">
        <f t="shared" si="84"/>
        <v>529043.1</v>
      </c>
      <c r="R67" s="6">
        <f>R69+R70</f>
        <v>62151.6</v>
      </c>
      <c r="S67" s="6">
        <f t="shared" si="85"/>
        <v>361991.3</v>
      </c>
      <c r="T67" s="6">
        <f>T69+T70</f>
        <v>-253301.09999999998</v>
      </c>
      <c r="U67" s="6">
        <f t="shared" si="86"/>
        <v>275742</v>
      </c>
      <c r="V67" s="6">
        <f>V69+V70</f>
        <v>0</v>
      </c>
      <c r="W67" s="6">
        <f t="shared" si="87"/>
        <v>361991.3</v>
      </c>
      <c r="X67" s="6">
        <f>X69+X70</f>
        <v>0</v>
      </c>
      <c r="Y67" s="6">
        <f t="shared" si="88"/>
        <v>275742</v>
      </c>
      <c r="Z67" s="6">
        <f>Z69+Z70</f>
        <v>0</v>
      </c>
      <c r="AA67" s="6">
        <f t="shared" si="10"/>
        <v>275742</v>
      </c>
      <c r="AB67" s="6">
        <f>AB69+AB70</f>
        <v>0</v>
      </c>
      <c r="AC67" s="6">
        <f t="shared" si="11"/>
        <v>361991.3</v>
      </c>
      <c r="AD67" s="6">
        <f>AD69+AD70</f>
        <v>0</v>
      </c>
      <c r="AE67" s="25">
        <f t="shared" si="12"/>
        <v>275742</v>
      </c>
      <c r="AF67" s="25">
        <f>AF69+AF70</f>
        <v>73175.199999999997</v>
      </c>
      <c r="AG67" s="25">
        <f t="shared" si="13"/>
        <v>435166.5</v>
      </c>
      <c r="AH67" s="25">
        <f>AH69+AH70</f>
        <v>0</v>
      </c>
      <c r="AI67" s="25">
        <f t="shared" si="89"/>
        <v>275742</v>
      </c>
      <c r="AJ67" s="14">
        <f>AJ69+AJ70</f>
        <v>0</v>
      </c>
      <c r="AK67" s="6">
        <f t="shared" si="90"/>
        <v>435166.5</v>
      </c>
      <c r="AL67" s="14">
        <f>AL69+AL70</f>
        <v>0</v>
      </c>
      <c r="AM67" s="6">
        <f t="shared" si="91"/>
        <v>275742</v>
      </c>
      <c r="AN67" s="24">
        <v>1020141500</v>
      </c>
    </row>
    <row r="68" spans="1:42" x14ac:dyDescent="0.35">
      <c r="A68" s="3"/>
      <c r="B68" s="4" t="s">
        <v>12</v>
      </c>
      <c r="C68" s="9"/>
      <c r="D68" s="5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25"/>
      <c r="AF68" s="25"/>
      <c r="AG68" s="25"/>
      <c r="AH68" s="25"/>
      <c r="AI68" s="25"/>
      <c r="AJ68" s="14"/>
      <c r="AK68" s="6"/>
      <c r="AL68" s="14"/>
      <c r="AM68" s="6"/>
    </row>
    <row r="69" spans="1:42" hidden="1" x14ac:dyDescent="0.35">
      <c r="A69" s="3"/>
      <c r="B69" s="7" t="s">
        <v>14</v>
      </c>
      <c r="C69" s="9"/>
      <c r="D69" s="5">
        <v>68469.5</v>
      </c>
      <c r="E69" s="5">
        <v>116835</v>
      </c>
      <c r="F69" s="6"/>
      <c r="G69" s="6">
        <f t="shared" si="0"/>
        <v>68469.5</v>
      </c>
      <c r="H69" s="6"/>
      <c r="I69" s="6">
        <f t="shared" si="1"/>
        <v>116835</v>
      </c>
      <c r="J69" s="6">
        <v>13759.7</v>
      </c>
      <c r="K69" s="6">
        <f t="shared" si="2"/>
        <v>82229.2</v>
      </c>
      <c r="L69" s="6">
        <v>15425.8</v>
      </c>
      <c r="M69" s="6">
        <f t="shared" si="3"/>
        <v>132260.79999999999</v>
      </c>
      <c r="N69" s="6"/>
      <c r="O69" s="6">
        <f t="shared" ref="O69:O75" si="92">K69+N69</f>
        <v>82229.2</v>
      </c>
      <c r="P69" s="6"/>
      <c r="Q69" s="6">
        <f t="shared" ref="Q69:Q75" si="93">M69+P69</f>
        <v>132260.79999999999</v>
      </c>
      <c r="R69" s="6">
        <v>8268.65</v>
      </c>
      <c r="S69" s="6">
        <f t="shared" ref="S69:S75" si="94">O69+R69</f>
        <v>90497.849999999991</v>
      </c>
      <c r="T69" s="6">
        <v>-63325.3</v>
      </c>
      <c r="U69" s="6">
        <f t="shared" ref="U69:U75" si="95">Q69+T69</f>
        <v>68935.499999999985</v>
      </c>
      <c r="V69" s="14"/>
      <c r="W69" s="6">
        <f t="shared" ref="W69:W75" si="96">S69+V69</f>
        <v>90497.849999999991</v>
      </c>
      <c r="X69" s="14"/>
      <c r="Y69" s="6">
        <f t="shared" ref="Y69:Y75" si="97">U69+X69</f>
        <v>68935.499999999985</v>
      </c>
      <c r="Z69" s="14"/>
      <c r="AA69" s="6">
        <f t="shared" si="10"/>
        <v>68935.499999999985</v>
      </c>
      <c r="AB69" s="6"/>
      <c r="AC69" s="6">
        <f t="shared" si="11"/>
        <v>90497.849999999991</v>
      </c>
      <c r="AD69" s="6"/>
      <c r="AE69" s="6">
        <f t="shared" si="12"/>
        <v>68935.499999999985</v>
      </c>
      <c r="AF69" s="25">
        <v>18293.8</v>
      </c>
      <c r="AG69" s="25">
        <f t="shared" si="13"/>
        <v>108791.65</v>
      </c>
      <c r="AH69" s="25"/>
      <c r="AI69" s="6">
        <f t="shared" ref="AI69:AI75" si="98">AE69+AH69</f>
        <v>68935.499999999985</v>
      </c>
      <c r="AJ69" s="14"/>
      <c r="AK69" s="25">
        <f t="shared" ref="AK69:AK75" si="99">AG69+AJ69</f>
        <v>108791.65</v>
      </c>
      <c r="AL69" s="14"/>
      <c r="AM69" s="6">
        <f t="shared" ref="AM69:AM75" si="100">AI69+AL69</f>
        <v>68935.499999999985</v>
      </c>
      <c r="AN69" s="2" t="s">
        <v>119</v>
      </c>
      <c r="AO69" s="1">
        <v>0</v>
      </c>
      <c r="AP69" s="1"/>
    </row>
    <row r="70" spans="1:42" x14ac:dyDescent="0.35">
      <c r="A70" s="3"/>
      <c r="B70" s="7" t="s">
        <v>111</v>
      </c>
      <c r="C70" s="9"/>
      <c r="D70" s="5">
        <v>205408.5</v>
      </c>
      <c r="E70" s="5">
        <v>350505</v>
      </c>
      <c r="F70" s="6"/>
      <c r="G70" s="6">
        <f t="shared" si="0"/>
        <v>205408.5</v>
      </c>
      <c r="H70" s="6"/>
      <c r="I70" s="6">
        <f t="shared" si="1"/>
        <v>350505</v>
      </c>
      <c r="J70" s="6">
        <v>12202</v>
      </c>
      <c r="K70" s="6">
        <f t="shared" si="2"/>
        <v>217610.5</v>
      </c>
      <c r="L70" s="6">
        <v>46277.3</v>
      </c>
      <c r="M70" s="6">
        <f t="shared" si="3"/>
        <v>396782.3</v>
      </c>
      <c r="N70" s="6"/>
      <c r="O70" s="6">
        <f t="shared" si="92"/>
        <v>217610.5</v>
      </c>
      <c r="P70" s="6"/>
      <c r="Q70" s="6">
        <f t="shared" si="93"/>
        <v>396782.3</v>
      </c>
      <c r="R70" s="6">
        <v>53882.95</v>
      </c>
      <c r="S70" s="6">
        <f t="shared" si="94"/>
        <v>271493.45</v>
      </c>
      <c r="T70" s="6">
        <v>-189975.8</v>
      </c>
      <c r="U70" s="6">
        <f t="shared" si="95"/>
        <v>206806.5</v>
      </c>
      <c r="V70" s="6"/>
      <c r="W70" s="6">
        <f t="shared" si="96"/>
        <v>271493.45</v>
      </c>
      <c r="X70" s="6"/>
      <c r="Y70" s="6">
        <f t="shared" si="97"/>
        <v>206806.5</v>
      </c>
      <c r="Z70" s="6"/>
      <c r="AA70" s="6">
        <f t="shared" si="10"/>
        <v>206806.5</v>
      </c>
      <c r="AB70" s="6"/>
      <c r="AC70" s="6">
        <f t="shared" si="11"/>
        <v>271493.45</v>
      </c>
      <c r="AD70" s="6"/>
      <c r="AE70" s="25">
        <f t="shared" si="12"/>
        <v>206806.5</v>
      </c>
      <c r="AF70" s="25">
        <v>54881.4</v>
      </c>
      <c r="AG70" s="25">
        <f t="shared" si="13"/>
        <v>326374.85000000003</v>
      </c>
      <c r="AH70" s="25"/>
      <c r="AI70" s="25">
        <f t="shared" si="98"/>
        <v>206806.5</v>
      </c>
      <c r="AJ70" s="14"/>
      <c r="AK70" s="6">
        <f t="shared" si="99"/>
        <v>326374.85000000003</v>
      </c>
      <c r="AL70" s="14"/>
      <c r="AM70" s="6">
        <f t="shared" si="100"/>
        <v>206806.5</v>
      </c>
      <c r="AN70" s="24" t="s">
        <v>91</v>
      </c>
    </row>
    <row r="71" spans="1:42" ht="79.5" customHeight="1" x14ac:dyDescent="0.35">
      <c r="A71" s="3" t="s">
        <v>83</v>
      </c>
      <c r="B71" s="7" t="s">
        <v>58</v>
      </c>
      <c r="C71" s="9" t="s">
        <v>10</v>
      </c>
      <c r="D71" s="5">
        <v>30125.3</v>
      </c>
      <c r="E71" s="5">
        <v>0</v>
      </c>
      <c r="F71" s="6"/>
      <c r="G71" s="6">
        <f t="shared" si="0"/>
        <v>30125.3</v>
      </c>
      <c r="H71" s="6"/>
      <c r="I71" s="6">
        <f t="shared" si="1"/>
        <v>0</v>
      </c>
      <c r="J71" s="6"/>
      <c r="K71" s="6">
        <f t="shared" si="2"/>
        <v>30125.3</v>
      </c>
      <c r="L71" s="6"/>
      <c r="M71" s="6">
        <f t="shared" si="3"/>
        <v>0</v>
      </c>
      <c r="N71" s="6"/>
      <c r="O71" s="6">
        <f t="shared" si="92"/>
        <v>30125.3</v>
      </c>
      <c r="P71" s="6"/>
      <c r="Q71" s="6">
        <f t="shared" si="93"/>
        <v>0</v>
      </c>
      <c r="R71" s="6"/>
      <c r="S71" s="6">
        <f t="shared" si="94"/>
        <v>30125.3</v>
      </c>
      <c r="T71" s="6"/>
      <c r="U71" s="6">
        <f t="shared" si="95"/>
        <v>0</v>
      </c>
      <c r="V71" s="6"/>
      <c r="W71" s="6">
        <f t="shared" si="96"/>
        <v>30125.3</v>
      </c>
      <c r="X71" s="6"/>
      <c r="Y71" s="6">
        <f t="shared" si="97"/>
        <v>0</v>
      </c>
      <c r="Z71" s="6"/>
      <c r="AA71" s="6">
        <f t="shared" si="10"/>
        <v>0</v>
      </c>
      <c r="AB71" s="6"/>
      <c r="AC71" s="6">
        <f t="shared" si="11"/>
        <v>30125.3</v>
      </c>
      <c r="AD71" s="6"/>
      <c r="AE71" s="25">
        <f t="shared" si="12"/>
        <v>0</v>
      </c>
      <c r="AF71" s="25"/>
      <c r="AG71" s="25">
        <f t="shared" si="13"/>
        <v>30125.3</v>
      </c>
      <c r="AH71" s="25"/>
      <c r="AI71" s="25">
        <f t="shared" si="98"/>
        <v>0</v>
      </c>
      <c r="AJ71" s="14"/>
      <c r="AK71" s="6">
        <f t="shared" si="99"/>
        <v>30125.3</v>
      </c>
      <c r="AL71" s="14"/>
      <c r="AM71" s="6">
        <f t="shared" si="100"/>
        <v>0</v>
      </c>
      <c r="AN71" s="24">
        <v>1020141250</v>
      </c>
    </row>
    <row r="72" spans="1:42" ht="54" x14ac:dyDescent="0.35">
      <c r="A72" s="3" t="s">
        <v>96</v>
      </c>
      <c r="B72" s="7" t="s">
        <v>80</v>
      </c>
      <c r="C72" s="9" t="s">
        <v>10</v>
      </c>
      <c r="D72" s="5">
        <v>14431.4</v>
      </c>
      <c r="E72" s="5">
        <v>0</v>
      </c>
      <c r="F72" s="6"/>
      <c r="G72" s="6">
        <f t="shared" si="0"/>
        <v>14431.4</v>
      </c>
      <c r="H72" s="6"/>
      <c r="I72" s="6">
        <f t="shared" si="1"/>
        <v>0</v>
      </c>
      <c r="J72" s="6">
        <v>-178.00200000000001</v>
      </c>
      <c r="K72" s="6">
        <f t="shared" si="2"/>
        <v>14253.397999999999</v>
      </c>
      <c r="L72" s="6"/>
      <c r="M72" s="6">
        <f t="shared" si="3"/>
        <v>0</v>
      </c>
      <c r="N72" s="6"/>
      <c r="O72" s="6">
        <f t="shared" si="92"/>
        <v>14253.397999999999</v>
      </c>
      <c r="P72" s="6"/>
      <c r="Q72" s="6">
        <f t="shared" si="93"/>
        <v>0</v>
      </c>
      <c r="R72" s="6"/>
      <c r="S72" s="6">
        <f t="shared" si="94"/>
        <v>14253.397999999999</v>
      </c>
      <c r="T72" s="6"/>
      <c r="U72" s="6">
        <f t="shared" si="95"/>
        <v>0</v>
      </c>
      <c r="V72" s="6"/>
      <c r="W72" s="6">
        <f t="shared" si="96"/>
        <v>14253.397999999999</v>
      </c>
      <c r="X72" s="6"/>
      <c r="Y72" s="6">
        <f t="shared" si="97"/>
        <v>0</v>
      </c>
      <c r="Z72" s="6"/>
      <c r="AA72" s="6">
        <f t="shared" si="10"/>
        <v>0</v>
      </c>
      <c r="AB72" s="6"/>
      <c r="AC72" s="6">
        <f t="shared" si="11"/>
        <v>14253.397999999999</v>
      </c>
      <c r="AD72" s="6"/>
      <c r="AE72" s="25">
        <f t="shared" si="12"/>
        <v>0</v>
      </c>
      <c r="AF72" s="25"/>
      <c r="AG72" s="25">
        <f t="shared" si="13"/>
        <v>14253.397999999999</v>
      </c>
      <c r="AH72" s="25"/>
      <c r="AI72" s="25">
        <f t="shared" si="98"/>
        <v>0</v>
      </c>
      <c r="AJ72" s="14"/>
      <c r="AK72" s="6">
        <f t="shared" si="99"/>
        <v>14253.397999999999</v>
      </c>
      <c r="AL72" s="14"/>
      <c r="AM72" s="6">
        <f t="shared" si="100"/>
        <v>0</v>
      </c>
      <c r="AN72" s="24">
        <v>1020141510</v>
      </c>
    </row>
    <row r="73" spans="1:42" ht="54" x14ac:dyDescent="0.35">
      <c r="A73" s="3" t="s">
        <v>97</v>
      </c>
      <c r="B73" s="7" t="s">
        <v>59</v>
      </c>
      <c r="C73" s="9" t="s">
        <v>10</v>
      </c>
      <c r="D73" s="5">
        <v>2563.8000000000002</v>
      </c>
      <c r="E73" s="5">
        <v>0</v>
      </c>
      <c r="F73" s="6"/>
      <c r="G73" s="6">
        <f t="shared" si="0"/>
        <v>2563.8000000000002</v>
      </c>
      <c r="H73" s="6"/>
      <c r="I73" s="6">
        <f t="shared" si="1"/>
        <v>0</v>
      </c>
      <c r="J73" s="6"/>
      <c r="K73" s="6">
        <f t="shared" si="2"/>
        <v>2563.8000000000002</v>
      </c>
      <c r="L73" s="6"/>
      <c r="M73" s="6">
        <f t="shared" si="3"/>
        <v>0</v>
      </c>
      <c r="N73" s="6"/>
      <c r="O73" s="6">
        <f t="shared" si="92"/>
        <v>2563.8000000000002</v>
      </c>
      <c r="P73" s="6"/>
      <c r="Q73" s="6">
        <f t="shared" si="93"/>
        <v>0</v>
      </c>
      <c r="R73" s="6"/>
      <c r="S73" s="6">
        <f t="shared" si="94"/>
        <v>2563.8000000000002</v>
      </c>
      <c r="T73" s="6"/>
      <c r="U73" s="6">
        <f t="shared" si="95"/>
        <v>0</v>
      </c>
      <c r="V73" s="6"/>
      <c r="W73" s="6">
        <f t="shared" si="96"/>
        <v>2563.8000000000002</v>
      </c>
      <c r="X73" s="6"/>
      <c r="Y73" s="6">
        <f t="shared" si="97"/>
        <v>0</v>
      </c>
      <c r="Z73" s="6"/>
      <c r="AA73" s="6">
        <f t="shared" si="10"/>
        <v>0</v>
      </c>
      <c r="AB73" s="6"/>
      <c r="AC73" s="6">
        <f t="shared" si="11"/>
        <v>2563.8000000000002</v>
      </c>
      <c r="AD73" s="6"/>
      <c r="AE73" s="25">
        <f t="shared" si="12"/>
        <v>0</v>
      </c>
      <c r="AF73" s="25"/>
      <c r="AG73" s="25">
        <f t="shared" si="13"/>
        <v>2563.8000000000002</v>
      </c>
      <c r="AH73" s="25"/>
      <c r="AI73" s="25">
        <f t="shared" si="98"/>
        <v>0</v>
      </c>
      <c r="AJ73" s="14"/>
      <c r="AK73" s="6">
        <f t="shared" si="99"/>
        <v>2563.8000000000002</v>
      </c>
      <c r="AL73" s="14"/>
      <c r="AM73" s="6">
        <f t="shared" si="100"/>
        <v>0</v>
      </c>
      <c r="AN73" s="24">
        <v>1020141260</v>
      </c>
    </row>
    <row r="74" spans="1:42" ht="54" hidden="1" x14ac:dyDescent="0.35">
      <c r="A74" s="3" t="s">
        <v>98</v>
      </c>
      <c r="B74" s="7" t="s">
        <v>22</v>
      </c>
      <c r="C74" s="9" t="s">
        <v>13</v>
      </c>
      <c r="D74" s="8">
        <v>3000</v>
      </c>
      <c r="E74" s="8">
        <v>3000</v>
      </c>
      <c r="F74" s="8"/>
      <c r="G74" s="6">
        <f t="shared" si="0"/>
        <v>3000</v>
      </c>
      <c r="H74" s="8"/>
      <c r="I74" s="6">
        <f t="shared" si="1"/>
        <v>3000</v>
      </c>
      <c r="J74" s="6"/>
      <c r="K74" s="6">
        <f t="shared" si="2"/>
        <v>3000</v>
      </c>
      <c r="L74" s="6"/>
      <c r="M74" s="6">
        <f t="shared" si="3"/>
        <v>3000</v>
      </c>
      <c r="N74" s="6"/>
      <c r="O74" s="6">
        <f t="shared" si="92"/>
        <v>3000</v>
      </c>
      <c r="P74" s="6"/>
      <c r="Q74" s="6">
        <f t="shared" si="93"/>
        <v>3000</v>
      </c>
      <c r="R74" s="6"/>
      <c r="S74" s="6">
        <f t="shared" si="94"/>
        <v>3000</v>
      </c>
      <c r="T74" s="6"/>
      <c r="U74" s="6">
        <f t="shared" si="95"/>
        <v>3000</v>
      </c>
      <c r="V74" s="14">
        <v>-3000</v>
      </c>
      <c r="W74" s="6">
        <f t="shared" si="96"/>
        <v>0</v>
      </c>
      <c r="X74" s="14">
        <v>-3000</v>
      </c>
      <c r="Y74" s="6">
        <f t="shared" si="97"/>
        <v>0</v>
      </c>
      <c r="Z74" s="14"/>
      <c r="AA74" s="6">
        <f t="shared" si="10"/>
        <v>0</v>
      </c>
      <c r="AB74" s="6"/>
      <c r="AC74" s="6">
        <f t="shared" si="11"/>
        <v>0</v>
      </c>
      <c r="AD74" s="6"/>
      <c r="AE74" s="6">
        <f t="shared" si="12"/>
        <v>0</v>
      </c>
      <c r="AF74" s="25"/>
      <c r="AG74" s="25">
        <f t="shared" si="13"/>
        <v>0</v>
      </c>
      <c r="AH74" s="25"/>
      <c r="AI74" s="6">
        <f t="shared" si="98"/>
        <v>0</v>
      </c>
      <c r="AJ74" s="14"/>
      <c r="AK74" s="25">
        <f t="shared" si="99"/>
        <v>0</v>
      </c>
      <c r="AL74" s="14"/>
      <c r="AM74" s="6">
        <f t="shared" si="100"/>
        <v>0</v>
      </c>
      <c r="AN74" s="2">
        <v>1210441570</v>
      </c>
      <c r="AO74" s="1">
        <v>0</v>
      </c>
      <c r="AP74" s="1"/>
    </row>
    <row r="75" spans="1:42" ht="54" x14ac:dyDescent="0.35">
      <c r="A75" s="3" t="s">
        <v>98</v>
      </c>
      <c r="B75" s="7" t="s">
        <v>92</v>
      </c>
      <c r="C75" s="9" t="s">
        <v>10</v>
      </c>
      <c r="D75" s="8"/>
      <c r="E75" s="8"/>
      <c r="F75" s="8"/>
      <c r="G75" s="6"/>
      <c r="H75" s="8"/>
      <c r="I75" s="6"/>
      <c r="J75" s="6">
        <f>J77+J78</f>
        <v>15382.8</v>
      </c>
      <c r="K75" s="6">
        <f t="shared" si="2"/>
        <v>15382.8</v>
      </c>
      <c r="L75" s="6">
        <f>L77+L78</f>
        <v>0</v>
      </c>
      <c r="M75" s="6">
        <f t="shared" si="3"/>
        <v>0</v>
      </c>
      <c r="N75" s="6">
        <f>N77+N78</f>
        <v>0</v>
      </c>
      <c r="O75" s="6">
        <f t="shared" si="92"/>
        <v>15382.8</v>
      </c>
      <c r="P75" s="6">
        <f>P77+P78</f>
        <v>0</v>
      </c>
      <c r="Q75" s="6">
        <f t="shared" si="93"/>
        <v>0</v>
      </c>
      <c r="R75" s="6">
        <f>R77+R78</f>
        <v>13304</v>
      </c>
      <c r="S75" s="6">
        <f t="shared" si="94"/>
        <v>28686.799999999999</v>
      </c>
      <c r="T75" s="6">
        <f>T77+T78</f>
        <v>207601.09999999998</v>
      </c>
      <c r="U75" s="6">
        <f t="shared" si="95"/>
        <v>207601.09999999998</v>
      </c>
      <c r="V75" s="6">
        <f>V77+V78</f>
        <v>0</v>
      </c>
      <c r="W75" s="6">
        <f t="shared" si="96"/>
        <v>28686.799999999999</v>
      </c>
      <c r="X75" s="6">
        <f>X77+X78</f>
        <v>0</v>
      </c>
      <c r="Y75" s="6">
        <f t="shared" si="97"/>
        <v>207601.09999999998</v>
      </c>
      <c r="Z75" s="6">
        <f>Z77+Z78</f>
        <v>0</v>
      </c>
      <c r="AA75" s="6">
        <f t="shared" si="10"/>
        <v>207601.09999999998</v>
      </c>
      <c r="AB75" s="6">
        <f>AB77+AB78</f>
        <v>0</v>
      </c>
      <c r="AC75" s="6">
        <f t="shared" si="11"/>
        <v>28686.799999999999</v>
      </c>
      <c r="AD75" s="6">
        <f>AD77+AD78</f>
        <v>0</v>
      </c>
      <c r="AE75" s="25">
        <f t="shared" si="12"/>
        <v>207601.09999999998</v>
      </c>
      <c r="AF75" s="25">
        <f>AF77+AF78</f>
        <v>0</v>
      </c>
      <c r="AG75" s="25">
        <f t="shared" si="13"/>
        <v>28686.799999999999</v>
      </c>
      <c r="AH75" s="25">
        <f>AH77+AH78</f>
        <v>0</v>
      </c>
      <c r="AI75" s="25">
        <f t="shared" si="98"/>
        <v>207601.09999999998</v>
      </c>
      <c r="AJ75" s="14">
        <f>AJ77+AJ78</f>
        <v>0</v>
      </c>
      <c r="AK75" s="6">
        <f t="shared" si="99"/>
        <v>28686.799999999999</v>
      </c>
      <c r="AL75" s="14">
        <f>AL77+AL78</f>
        <v>0</v>
      </c>
      <c r="AM75" s="6">
        <f t="shared" si="100"/>
        <v>207601.09999999998</v>
      </c>
    </row>
    <row r="76" spans="1:42" x14ac:dyDescent="0.35">
      <c r="A76" s="3"/>
      <c r="B76" s="4" t="s">
        <v>12</v>
      </c>
      <c r="C76" s="9"/>
      <c r="D76" s="8"/>
      <c r="E76" s="8"/>
      <c r="F76" s="8"/>
      <c r="G76" s="6"/>
      <c r="H76" s="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25"/>
      <c r="AF76" s="25"/>
      <c r="AG76" s="25"/>
      <c r="AH76" s="25"/>
      <c r="AI76" s="25"/>
      <c r="AJ76" s="14"/>
      <c r="AK76" s="6"/>
      <c r="AL76" s="14"/>
      <c r="AM76" s="6"/>
    </row>
    <row r="77" spans="1:42" hidden="1" x14ac:dyDescent="0.35">
      <c r="A77" s="3"/>
      <c r="B77" s="7" t="s">
        <v>14</v>
      </c>
      <c r="C77" s="9"/>
      <c r="D77" s="8"/>
      <c r="E77" s="8"/>
      <c r="F77" s="8"/>
      <c r="G77" s="6"/>
      <c r="H77" s="8"/>
      <c r="I77" s="6"/>
      <c r="J77" s="6">
        <v>3845.7</v>
      </c>
      <c r="K77" s="6">
        <f t="shared" si="2"/>
        <v>3845.7</v>
      </c>
      <c r="L77" s="6"/>
      <c r="M77" s="6">
        <f t="shared" si="3"/>
        <v>0</v>
      </c>
      <c r="N77" s="6"/>
      <c r="O77" s="6">
        <f t="shared" ref="O77:O97" si="101">K77+N77</f>
        <v>3845.7</v>
      </c>
      <c r="P77" s="6"/>
      <c r="Q77" s="6">
        <f t="shared" ref="Q77:Q97" si="102">M77+P77</f>
        <v>0</v>
      </c>
      <c r="R77" s="6">
        <v>3326</v>
      </c>
      <c r="S77" s="6">
        <f t="shared" ref="S77:S97" si="103">O77+R77</f>
        <v>7171.7</v>
      </c>
      <c r="T77" s="6">
        <v>51900.3</v>
      </c>
      <c r="U77" s="6">
        <f t="shared" ref="U77:U97" si="104">Q77+T77</f>
        <v>51900.3</v>
      </c>
      <c r="V77" s="14"/>
      <c r="W77" s="6">
        <f t="shared" ref="W77:W80" si="105">S77+V77</f>
        <v>7171.7</v>
      </c>
      <c r="X77" s="14"/>
      <c r="Y77" s="6">
        <f t="shared" ref="Y77:Y80" si="106">U77+X77</f>
        <v>51900.3</v>
      </c>
      <c r="Z77" s="14"/>
      <c r="AA77" s="6">
        <f t="shared" si="10"/>
        <v>51900.3</v>
      </c>
      <c r="AB77" s="6"/>
      <c r="AC77" s="6">
        <f t="shared" si="11"/>
        <v>7171.7</v>
      </c>
      <c r="AD77" s="6"/>
      <c r="AE77" s="6">
        <f t="shared" si="12"/>
        <v>51900.3</v>
      </c>
      <c r="AF77" s="25"/>
      <c r="AG77" s="25">
        <f t="shared" si="13"/>
        <v>7171.7</v>
      </c>
      <c r="AH77" s="25"/>
      <c r="AI77" s="6">
        <f t="shared" ref="AI77:AI80" si="107">AE77+AH77</f>
        <v>51900.3</v>
      </c>
      <c r="AJ77" s="14"/>
      <c r="AK77" s="25">
        <f t="shared" ref="AK77:AK80" si="108">AG77+AJ77</f>
        <v>7171.7</v>
      </c>
      <c r="AL77" s="14"/>
      <c r="AM77" s="6">
        <f t="shared" ref="AM77:AM80" si="109">AI77+AL77</f>
        <v>51900.3</v>
      </c>
      <c r="AN77" s="2" t="s">
        <v>93</v>
      </c>
      <c r="AO77" s="1">
        <v>0</v>
      </c>
      <c r="AP77" s="1"/>
    </row>
    <row r="78" spans="1:42" x14ac:dyDescent="0.35">
      <c r="A78" s="3"/>
      <c r="B78" s="7" t="s">
        <v>111</v>
      </c>
      <c r="C78" s="9"/>
      <c r="D78" s="8"/>
      <c r="E78" s="8"/>
      <c r="F78" s="8"/>
      <c r="G78" s="6"/>
      <c r="H78" s="8"/>
      <c r="I78" s="6"/>
      <c r="J78" s="6">
        <v>11537.1</v>
      </c>
      <c r="K78" s="6">
        <f t="shared" si="2"/>
        <v>11537.1</v>
      </c>
      <c r="L78" s="6"/>
      <c r="M78" s="6">
        <f t="shared" si="3"/>
        <v>0</v>
      </c>
      <c r="N78" s="6"/>
      <c r="O78" s="6">
        <f t="shared" si="101"/>
        <v>11537.1</v>
      </c>
      <c r="P78" s="6"/>
      <c r="Q78" s="6">
        <f t="shared" si="102"/>
        <v>0</v>
      </c>
      <c r="R78" s="6">
        <v>9978</v>
      </c>
      <c r="S78" s="6">
        <f t="shared" si="103"/>
        <v>21515.1</v>
      </c>
      <c r="T78" s="6">
        <v>155700.79999999999</v>
      </c>
      <c r="U78" s="6">
        <f t="shared" si="104"/>
        <v>155700.79999999999</v>
      </c>
      <c r="V78" s="6"/>
      <c r="W78" s="6">
        <f t="shared" si="105"/>
        <v>21515.1</v>
      </c>
      <c r="X78" s="6"/>
      <c r="Y78" s="6">
        <f t="shared" si="106"/>
        <v>155700.79999999999</v>
      </c>
      <c r="Z78" s="6"/>
      <c r="AA78" s="6">
        <f t="shared" si="10"/>
        <v>155700.79999999999</v>
      </c>
      <c r="AB78" s="6"/>
      <c r="AC78" s="6">
        <f t="shared" si="11"/>
        <v>21515.1</v>
      </c>
      <c r="AD78" s="6"/>
      <c r="AE78" s="25">
        <f t="shared" si="12"/>
        <v>155700.79999999999</v>
      </c>
      <c r="AF78" s="25"/>
      <c r="AG78" s="25">
        <f t="shared" si="13"/>
        <v>21515.1</v>
      </c>
      <c r="AH78" s="25"/>
      <c r="AI78" s="25">
        <f t="shared" si="107"/>
        <v>155700.79999999999</v>
      </c>
      <c r="AJ78" s="14"/>
      <c r="AK78" s="6">
        <f t="shared" si="108"/>
        <v>21515.1</v>
      </c>
      <c r="AL78" s="14"/>
      <c r="AM78" s="6">
        <f t="shared" si="109"/>
        <v>155700.79999999999</v>
      </c>
      <c r="AN78" s="24" t="s">
        <v>91</v>
      </c>
    </row>
    <row r="79" spans="1:42" ht="54" x14ac:dyDescent="0.35">
      <c r="A79" s="3" t="s">
        <v>101</v>
      </c>
      <c r="B79" s="7" t="s">
        <v>95</v>
      </c>
      <c r="C79" s="9" t="s">
        <v>10</v>
      </c>
      <c r="D79" s="8"/>
      <c r="E79" s="8"/>
      <c r="F79" s="8"/>
      <c r="G79" s="6"/>
      <c r="H79" s="8"/>
      <c r="I79" s="6"/>
      <c r="J79" s="6">
        <v>8132.58</v>
      </c>
      <c r="K79" s="6">
        <f t="shared" si="2"/>
        <v>8132.58</v>
      </c>
      <c r="L79" s="6"/>
      <c r="M79" s="6">
        <f t="shared" si="3"/>
        <v>0</v>
      </c>
      <c r="N79" s="6"/>
      <c r="O79" s="6">
        <f t="shared" si="101"/>
        <v>8132.58</v>
      </c>
      <c r="P79" s="6"/>
      <c r="Q79" s="6">
        <f t="shared" si="102"/>
        <v>0</v>
      </c>
      <c r="R79" s="6"/>
      <c r="S79" s="6">
        <f t="shared" si="103"/>
        <v>8132.58</v>
      </c>
      <c r="T79" s="6"/>
      <c r="U79" s="6">
        <f t="shared" si="104"/>
        <v>0</v>
      </c>
      <c r="V79" s="6"/>
      <c r="W79" s="6">
        <f t="shared" si="105"/>
        <v>8132.58</v>
      </c>
      <c r="X79" s="6"/>
      <c r="Y79" s="6">
        <f t="shared" si="106"/>
        <v>0</v>
      </c>
      <c r="Z79" s="6"/>
      <c r="AA79" s="6">
        <f t="shared" si="10"/>
        <v>0</v>
      </c>
      <c r="AB79" s="6"/>
      <c r="AC79" s="6">
        <f t="shared" si="11"/>
        <v>8132.58</v>
      </c>
      <c r="AD79" s="6"/>
      <c r="AE79" s="25">
        <f t="shared" si="12"/>
        <v>0</v>
      </c>
      <c r="AF79" s="25"/>
      <c r="AG79" s="25">
        <f t="shared" si="13"/>
        <v>8132.58</v>
      </c>
      <c r="AH79" s="25"/>
      <c r="AI79" s="25">
        <f t="shared" si="107"/>
        <v>0</v>
      </c>
      <c r="AJ79" s="14"/>
      <c r="AK79" s="6">
        <f t="shared" si="108"/>
        <v>8132.58</v>
      </c>
      <c r="AL79" s="14"/>
      <c r="AM79" s="6">
        <f t="shared" si="109"/>
        <v>0</v>
      </c>
      <c r="AN79" s="24">
        <v>1110941740</v>
      </c>
    </row>
    <row r="80" spans="1:42" ht="54" x14ac:dyDescent="0.35">
      <c r="A80" s="3" t="s">
        <v>108</v>
      </c>
      <c r="B80" s="7" t="s">
        <v>105</v>
      </c>
      <c r="C80" s="9" t="s">
        <v>10</v>
      </c>
      <c r="D80" s="8"/>
      <c r="E80" s="8"/>
      <c r="F80" s="8"/>
      <c r="G80" s="6"/>
      <c r="H80" s="8"/>
      <c r="I80" s="6"/>
      <c r="J80" s="6"/>
      <c r="K80" s="6"/>
      <c r="L80" s="6"/>
      <c r="M80" s="6"/>
      <c r="N80" s="6"/>
      <c r="O80" s="6"/>
      <c r="P80" s="6"/>
      <c r="Q80" s="6"/>
      <c r="R80" s="6">
        <f>R82+R83</f>
        <v>11425</v>
      </c>
      <c r="S80" s="6">
        <f t="shared" si="103"/>
        <v>11425</v>
      </c>
      <c r="T80" s="6">
        <f>T82+T83</f>
        <v>45700</v>
      </c>
      <c r="U80" s="6">
        <f t="shared" si="104"/>
        <v>45700</v>
      </c>
      <c r="V80" s="6">
        <f>V82+V83</f>
        <v>0</v>
      </c>
      <c r="W80" s="6">
        <f t="shared" si="105"/>
        <v>11425</v>
      </c>
      <c r="X80" s="6">
        <f>X82+X83</f>
        <v>0</v>
      </c>
      <c r="Y80" s="6">
        <f t="shared" si="106"/>
        <v>45700</v>
      </c>
      <c r="Z80" s="6">
        <f>Z82+Z83</f>
        <v>0</v>
      </c>
      <c r="AA80" s="6">
        <f t="shared" si="10"/>
        <v>45700</v>
      </c>
      <c r="AB80" s="6">
        <f>AB82+AB83</f>
        <v>0</v>
      </c>
      <c r="AC80" s="6">
        <f t="shared" si="11"/>
        <v>11425</v>
      </c>
      <c r="AD80" s="6">
        <f>AD82+AD83</f>
        <v>0</v>
      </c>
      <c r="AE80" s="25">
        <f t="shared" si="12"/>
        <v>45700</v>
      </c>
      <c r="AF80" s="25">
        <f>AF82+AF83</f>
        <v>0</v>
      </c>
      <c r="AG80" s="25">
        <f t="shared" si="13"/>
        <v>11425</v>
      </c>
      <c r="AH80" s="25">
        <f>AH82+AH83</f>
        <v>0</v>
      </c>
      <c r="AI80" s="25">
        <f t="shared" si="107"/>
        <v>45700</v>
      </c>
      <c r="AJ80" s="14">
        <f>AJ82+AJ83</f>
        <v>0</v>
      </c>
      <c r="AK80" s="6">
        <f t="shared" si="108"/>
        <v>11425</v>
      </c>
      <c r="AL80" s="14">
        <f>AL82+AL83</f>
        <v>0</v>
      </c>
      <c r="AM80" s="6">
        <f t="shared" si="109"/>
        <v>45700</v>
      </c>
    </row>
    <row r="81" spans="1:42" x14ac:dyDescent="0.35">
      <c r="A81" s="3"/>
      <c r="B81" s="4" t="s">
        <v>12</v>
      </c>
      <c r="C81" s="9"/>
      <c r="D81" s="8"/>
      <c r="E81" s="8"/>
      <c r="F81" s="8"/>
      <c r="G81" s="6"/>
      <c r="H81" s="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25"/>
      <c r="AF81" s="25"/>
      <c r="AG81" s="25"/>
      <c r="AH81" s="25"/>
      <c r="AI81" s="25"/>
      <c r="AJ81" s="14"/>
      <c r="AK81" s="6"/>
      <c r="AL81" s="14"/>
      <c r="AM81" s="6"/>
    </row>
    <row r="82" spans="1:42" hidden="1" x14ac:dyDescent="0.35">
      <c r="A82" s="3"/>
      <c r="B82" s="7" t="s">
        <v>14</v>
      </c>
      <c r="C82" s="9"/>
      <c r="D82" s="8"/>
      <c r="E82" s="8"/>
      <c r="F82" s="8"/>
      <c r="G82" s="6"/>
      <c r="H82" s="8"/>
      <c r="I82" s="6"/>
      <c r="J82" s="6"/>
      <c r="K82" s="6"/>
      <c r="L82" s="6"/>
      <c r="M82" s="6"/>
      <c r="N82" s="6"/>
      <c r="O82" s="6"/>
      <c r="P82" s="6"/>
      <c r="Q82" s="6"/>
      <c r="R82" s="6">
        <v>2856.25</v>
      </c>
      <c r="S82" s="6">
        <f t="shared" si="103"/>
        <v>2856.25</v>
      </c>
      <c r="T82" s="6">
        <v>11425</v>
      </c>
      <c r="U82" s="6">
        <f t="shared" si="104"/>
        <v>11425</v>
      </c>
      <c r="V82" s="14"/>
      <c r="W82" s="6">
        <f t="shared" ref="W82:W97" si="110">S82+V82</f>
        <v>2856.25</v>
      </c>
      <c r="X82" s="14"/>
      <c r="Y82" s="6">
        <f t="shared" ref="Y82:Y97" si="111">U82+X82</f>
        <v>11425</v>
      </c>
      <c r="Z82" s="14"/>
      <c r="AA82" s="6">
        <f t="shared" ref="AA82:AA113" si="112">Y82+Z82</f>
        <v>11425</v>
      </c>
      <c r="AB82" s="6"/>
      <c r="AC82" s="6">
        <f t="shared" ref="AC82:AC113" si="113">W82+AB82</f>
        <v>2856.25</v>
      </c>
      <c r="AD82" s="6"/>
      <c r="AE82" s="6">
        <f t="shared" ref="AE82:AE113" si="114">AA82+AD82</f>
        <v>11425</v>
      </c>
      <c r="AF82" s="25"/>
      <c r="AG82" s="25">
        <f t="shared" ref="AG82:AG113" si="115">AC82+AF82</f>
        <v>2856.25</v>
      </c>
      <c r="AH82" s="25"/>
      <c r="AI82" s="6">
        <f t="shared" ref="AI82:AI97" si="116">AE82+AH82</f>
        <v>11425</v>
      </c>
      <c r="AJ82" s="14"/>
      <c r="AK82" s="25">
        <f t="shared" ref="AK82:AK97" si="117">AG82+AJ82</f>
        <v>2856.25</v>
      </c>
      <c r="AL82" s="14"/>
      <c r="AM82" s="6">
        <f t="shared" ref="AM82:AM97" si="118">AI82+AL82</f>
        <v>11425</v>
      </c>
      <c r="AN82" s="2" t="s">
        <v>106</v>
      </c>
      <c r="AO82" s="1">
        <v>0</v>
      </c>
      <c r="AP82" s="1"/>
    </row>
    <row r="83" spans="1:42" x14ac:dyDescent="0.35">
      <c r="A83" s="3"/>
      <c r="B83" s="7" t="s">
        <v>111</v>
      </c>
      <c r="C83" s="9"/>
      <c r="D83" s="8"/>
      <c r="E83" s="8"/>
      <c r="F83" s="8"/>
      <c r="G83" s="6"/>
      <c r="H83" s="8"/>
      <c r="I83" s="6"/>
      <c r="J83" s="6"/>
      <c r="K83" s="6"/>
      <c r="L83" s="6"/>
      <c r="M83" s="6"/>
      <c r="N83" s="6"/>
      <c r="O83" s="6"/>
      <c r="P83" s="6"/>
      <c r="Q83" s="6"/>
      <c r="R83" s="6">
        <v>8568.75</v>
      </c>
      <c r="S83" s="6">
        <f t="shared" si="103"/>
        <v>8568.75</v>
      </c>
      <c r="T83" s="6">
        <v>34275</v>
      </c>
      <c r="U83" s="6">
        <f t="shared" si="104"/>
        <v>34275</v>
      </c>
      <c r="V83" s="6"/>
      <c r="W83" s="6">
        <f t="shared" si="110"/>
        <v>8568.75</v>
      </c>
      <c r="X83" s="6"/>
      <c r="Y83" s="6">
        <f t="shared" si="111"/>
        <v>34275</v>
      </c>
      <c r="Z83" s="6"/>
      <c r="AA83" s="6">
        <f t="shared" si="112"/>
        <v>34275</v>
      </c>
      <c r="AB83" s="6"/>
      <c r="AC83" s="6">
        <f t="shared" si="113"/>
        <v>8568.75</v>
      </c>
      <c r="AD83" s="6"/>
      <c r="AE83" s="25">
        <f t="shared" si="114"/>
        <v>34275</v>
      </c>
      <c r="AF83" s="25"/>
      <c r="AG83" s="25">
        <f t="shared" si="115"/>
        <v>8568.75</v>
      </c>
      <c r="AH83" s="25"/>
      <c r="AI83" s="25">
        <f t="shared" si="116"/>
        <v>34275</v>
      </c>
      <c r="AJ83" s="14"/>
      <c r="AK83" s="6">
        <f t="shared" si="117"/>
        <v>8568.75</v>
      </c>
      <c r="AL83" s="14"/>
      <c r="AM83" s="6">
        <f t="shared" si="118"/>
        <v>34275</v>
      </c>
      <c r="AN83" s="24" t="s">
        <v>91</v>
      </c>
    </row>
    <row r="84" spans="1:42" ht="54" x14ac:dyDescent="0.35">
      <c r="A84" s="3" t="s">
        <v>109</v>
      </c>
      <c r="B84" s="7" t="s">
        <v>112</v>
      </c>
      <c r="C84" s="9" t="s">
        <v>10</v>
      </c>
      <c r="D84" s="8"/>
      <c r="E84" s="8"/>
      <c r="F84" s="8"/>
      <c r="G84" s="6"/>
      <c r="H84" s="8"/>
      <c r="I84" s="6"/>
      <c r="J84" s="6"/>
      <c r="K84" s="6"/>
      <c r="L84" s="6"/>
      <c r="M84" s="6"/>
      <c r="N84" s="6"/>
      <c r="O84" s="6"/>
      <c r="P84" s="6"/>
      <c r="Q84" s="6"/>
      <c r="R84" s="6"/>
      <c r="S84" s="6">
        <v>0</v>
      </c>
      <c r="T84" s="6"/>
      <c r="U84" s="6">
        <v>0</v>
      </c>
      <c r="V84" s="6">
        <v>6397.1170000000002</v>
      </c>
      <c r="W84" s="6">
        <f t="shared" si="110"/>
        <v>6397.1170000000002</v>
      </c>
      <c r="X84" s="6">
        <v>0</v>
      </c>
      <c r="Y84" s="6">
        <v>0</v>
      </c>
      <c r="Z84" s="6">
        <v>0</v>
      </c>
      <c r="AA84" s="6">
        <f t="shared" si="112"/>
        <v>0</v>
      </c>
      <c r="AB84" s="6"/>
      <c r="AC84" s="6">
        <f t="shared" si="113"/>
        <v>6397.1170000000002</v>
      </c>
      <c r="AD84" s="6">
        <v>0</v>
      </c>
      <c r="AE84" s="25">
        <f t="shared" si="114"/>
        <v>0</v>
      </c>
      <c r="AF84" s="25"/>
      <c r="AG84" s="25">
        <f t="shared" si="115"/>
        <v>6397.1170000000002</v>
      </c>
      <c r="AH84" s="25">
        <v>0</v>
      </c>
      <c r="AI84" s="25">
        <f t="shared" si="116"/>
        <v>0</v>
      </c>
      <c r="AJ84" s="14"/>
      <c r="AK84" s="6">
        <f t="shared" si="117"/>
        <v>6397.1170000000002</v>
      </c>
      <c r="AL84" s="14">
        <v>0</v>
      </c>
      <c r="AM84" s="6">
        <f t="shared" si="118"/>
        <v>0</v>
      </c>
      <c r="AN84" s="24">
        <v>1020141280</v>
      </c>
    </row>
    <row r="85" spans="1:42" ht="54" x14ac:dyDescent="0.35">
      <c r="A85" s="3" t="s">
        <v>110</v>
      </c>
      <c r="B85" s="7" t="s">
        <v>128</v>
      </c>
      <c r="C85" s="9" t="s">
        <v>10</v>
      </c>
      <c r="D85" s="8"/>
      <c r="E85" s="8"/>
      <c r="F85" s="8"/>
      <c r="G85" s="6"/>
      <c r="H85" s="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>
        <v>2387.5529999999999</v>
      </c>
      <c r="AC85" s="6">
        <f t="shared" si="113"/>
        <v>2387.5529999999999</v>
      </c>
      <c r="AD85" s="6"/>
      <c r="AE85" s="25">
        <f t="shared" si="114"/>
        <v>0</v>
      </c>
      <c r="AF85" s="25"/>
      <c r="AG85" s="25">
        <f t="shared" si="115"/>
        <v>2387.5529999999999</v>
      </c>
      <c r="AH85" s="25"/>
      <c r="AI85" s="25">
        <f t="shared" si="116"/>
        <v>0</v>
      </c>
      <c r="AJ85" s="14"/>
      <c r="AK85" s="6">
        <f t="shared" si="117"/>
        <v>2387.5529999999999</v>
      </c>
      <c r="AL85" s="14"/>
      <c r="AM85" s="6">
        <f t="shared" si="118"/>
        <v>0</v>
      </c>
      <c r="AN85" s="24">
        <v>1020341290</v>
      </c>
    </row>
    <row r="86" spans="1:42" x14ac:dyDescent="0.35">
      <c r="A86" s="3"/>
      <c r="B86" s="34" t="s">
        <v>15</v>
      </c>
      <c r="C86" s="34"/>
      <c r="D86" s="21">
        <f>D88+D87</f>
        <v>112839.1</v>
      </c>
      <c r="E86" s="21">
        <f>E88+E87</f>
        <v>0</v>
      </c>
      <c r="F86" s="21">
        <f>F87+F88</f>
        <v>-10057.6</v>
      </c>
      <c r="G86" s="17">
        <f t="shared" si="0"/>
        <v>102781.5</v>
      </c>
      <c r="H86" s="21">
        <f>H87+H88</f>
        <v>0</v>
      </c>
      <c r="I86" s="17">
        <f t="shared" si="1"/>
        <v>0</v>
      </c>
      <c r="J86" s="17">
        <f>J87+J88+J89</f>
        <v>18797.701000000001</v>
      </c>
      <c r="K86" s="17">
        <f t="shared" si="2"/>
        <v>121579.201</v>
      </c>
      <c r="L86" s="17">
        <f>L87+L88</f>
        <v>0</v>
      </c>
      <c r="M86" s="17">
        <f t="shared" si="3"/>
        <v>0</v>
      </c>
      <c r="N86" s="17">
        <f>N87+N88+N89</f>
        <v>0</v>
      </c>
      <c r="O86" s="17">
        <f t="shared" si="101"/>
        <v>121579.201</v>
      </c>
      <c r="P86" s="17">
        <f>P87+P88</f>
        <v>0</v>
      </c>
      <c r="Q86" s="17">
        <f t="shared" si="102"/>
        <v>0</v>
      </c>
      <c r="R86" s="17">
        <f>R87+R88+R89</f>
        <v>0</v>
      </c>
      <c r="S86" s="17">
        <f t="shared" si="103"/>
        <v>121579.201</v>
      </c>
      <c r="T86" s="17">
        <f>T87+T88</f>
        <v>0</v>
      </c>
      <c r="U86" s="17">
        <f t="shared" si="104"/>
        <v>0</v>
      </c>
      <c r="V86" s="17">
        <f>V87+V88+V89</f>
        <v>0</v>
      </c>
      <c r="W86" s="17">
        <f t="shared" si="110"/>
        <v>121579.201</v>
      </c>
      <c r="X86" s="17">
        <f>X87+X88</f>
        <v>74295.172999999995</v>
      </c>
      <c r="Y86" s="17">
        <f t="shared" si="111"/>
        <v>74295.172999999995</v>
      </c>
      <c r="Z86" s="17">
        <f>Z87+Z88</f>
        <v>-38884.531000000003</v>
      </c>
      <c r="AA86" s="17">
        <f t="shared" si="112"/>
        <v>35410.641999999993</v>
      </c>
      <c r="AB86" s="17">
        <f>AB87+AB88+AB89</f>
        <v>0</v>
      </c>
      <c r="AC86" s="17">
        <f t="shared" si="113"/>
        <v>121579.201</v>
      </c>
      <c r="AD86" s="17">
        <f>AD87+AD88</f>
        <v>0</v>
      </c>
      <c r="AE86" s="17">
        <f t="shared" si="114"/>
        <v>35410.641999999993</v>
      </c>
      <c r="AF86" s="17">
        <f>AF87+AF88+AF89</f>
        <v>-7392.7569999999996</v>
      </c>
      <c r="AG86" s="17">
        <f t="shared" si="115"/>
        <v>114186.444</v>
      </c>
      <c r="AH86" s="17">
        <f>AH87+AH88</f>
        <v>0</v>
      </c>
      <c r="AI86" s="17">
        <f t="shared" si="116"/>
        <v>35410.641999999993</v>
      </c>
      <c r="AJ86" s="17">
        <f>AJ87+AJ88+AJ89</f>
        <v>0</v>
      </c>
      <c r="AK86" s="6">
        <f t="shared" si="117"/>
        <v>114186.444</v>
      </c>
      <c r="AL86" s="17">
        <f>AL87+AL88</f>
        <v>0</v>
      </c>
      <c r="AM86" s="6">
        <f t="shared" si="118"/>
        <v>35410.641999999993</v>
      </c>
      <c r="AN86" s="18"/>
      <c r="AO86" s="19"/>
      <c r="AP86" s="19"/>
    </row>
    <row r="87" spans="1:42" ht="54" x14ac:dyDescent="0.35">
      <c r="A87" s="3" t="s">
        <v>122</v>
      </c>
      <c r="B87" s="34" t="s">
        <v>61</v>
      </c>
      <c r="C87" s="34" t="s">
        <v>42</v>
      </c>
      <c r="D87" s="8">
        <v>82839.100000000006</v>
      </c>
      <c r="E87" s="8">
        <v>0</v>
      </c>
      <c r="F87" s="8">
        <v>-10057.6</v>
      </c>
      <c r="G87" s="6">
        <f t="shared" si="0"/>
        <v>72781.5</v>
      </c>
      <c r="H87" s="8"/>
      <c r="I87" s="6">
        <f t="shared" si="1"/>
        <v>0</v>
      </c>
      <c r="J87" s="6"/>
      <c r="K87" s="6">
        <f t="shared" si="2"/>
        <v>72781.5</v>
      </c>
      <c r="L87" s="6"/>
      <c r="M87" s="6">
        <f t="shared" si="3"/>
        <v>0</v>
      </c>
      <c r="N87" s="6"/>
      <c r="O87" s="6">
        <f t="shared" si="101"/>
        <v>72781.5</v>
      </c>
      <c r="P87" s="6"/>
      <c r="Q87" s="6">
        <f t="shared" si="102"/>
        <v>0</v>
      </c>
      <c r="R87" s="6"/>
      <c r="S87" s="6">
        <f t="shared" si="103"/>
        <v>72781.5</v>
      </c>
      <c r="T87" s="6"/>
      <c r="U87" s="6">
        <f t="shared" si="104"/>
        <v>0</v>
      </c>
      <c r="V87" s="6"/>
      <c r="W87" s="6">
        <f t="shared" si="110"/>
        <v>72781.5</v>
      </c>
      <c r="X87" s="6"/>
      <c r="Y87" s="6">
        <f t="shared" si="111"/>
        <v>0</v>
      </c>
      <c r="Z87" s="6"/>
      <c r="AA87" s="6">
        <f t="shared" si="112"/>
        <v>0</v>
      </c>
      <c r="AB87" s="6"/>
      <c r="AC87" s="6">
        <f t="shared" si="113"/>
        <v>72781.5</v>
      </c>
      <c r="AD87" s="6"/>
      <c r="AE87" s="25">
        <f t="shared" si="114"/>
        <v>0</v>
      </c>
      <c r="AF87" s="25">
        <v>-7392.7569999999996</v>
      </c>
      <c r="AG87" s="25">
        <f t="shared" si="115"/>
        <v>65388.743000000002</v>
      </c>
      <c r="AH87" s="25"/>
      <c r="AI87" s="25">
        <f t="shared" si="116"/>
        <v>0</v>
      </c>
      <c r="AJ87" s="14"/>
      <c r="AK87" s="6">
        <f t="shared" si="117"/>
        <v>65388.743000000002</v>
      </c>
      <c r="AL87" s="14"/>
      <c r="AM87" s="6">
        <f t="shared" si="118"/>
        <v>0</v>
      </c>
      <c r="AN87" s="26" t="s">
        <v>84</v>
      </c>
    </row>
    <row r="88" spans="1:42" ht="54" x14ac:dyDescent="0.35">
      <c r="A88" s="3" t="s">
        <v>123</v>
      </c>
      <c r="B88" s="7" t="s">
        <v>62</v>
      </c>
      <c r="C88" s="34" t="s">
        <v>42</v>
      </c>
      <c r="D88" s="8">
        <v>30000</v>
      </c>
      <c r="E88" s="8">
        <v>0</v>
      </c>
      <c r="F88" s="8"/>
      <c r="G88" s="6">
        <f t="shared" si="0"/>
        <v>30000</v>
      </c>
      <c r="H88" s="8"/>
      <c r="I88" s="6">
        <f t="shared" si="1"/>
        <v>0</v>
      </c>
      <c r="J88" s="6"/>
      <c r="K88" s="6">
        <f t="shared" si="2"/>
        <v>30000</v>
      </c>
      <c r="L88" s="6"/>
      <c r="M88" s="6">
        <f t="shared" si="3"/>
        <v>0</v>
      </c>
      <c r="N88" s="6"/>
      <c r="O88" s="6">
        <f t="shared" si="101"/>
        <v>30000</v>
      </c>
      <c r="P88" s="6"/>
      <c r="Q88" s="6">
        <f t="shared" si="102"/>
        <v>0</v>
      </c>
      <c r="R88" s="6"/>
      <c r="S88" s="6">
        <f t="shared" si="103"/>
        <v>30000</v>
      </c>
      <c r="T88" s="6"/>
      <c r="U88" s="6">
        <f t="shared" si="104"/>
        <v>0</v>
      </c>
      <c r="V88" s="6"/>
      <c r="W88" s="6">
        <f t="shared" si="110"/>
        <v>30000</v>
      </c>
      <c r="X88" s="6">
        <v>74295.172999999995</v>
      </c>
      <c r="Y88" s="6">
        <f t="shared" si="111"/>
        <v>74295.172999999995</v>
      </c>
      <c r="Z88" s="6">
        <v>-38884.531000000003</v>
      </c>
      <c r="AA88" s="6">
        <f t="shared" si="112"/>
        <v>35410.641999999993</v>
      </c>
      <c r="AB88" s="6"/>
      <c r="AC88" s="6">
        <f t="shared" si="113"/>
        <v>30000</v>
      </c>
      <c r="AD88" s="6"/>
      <c r="AE88" s="25">
        <f t="shared" si="114"/>
        <v>35410.641999999993</v>
      </c>
      <c r="AF88" s="25"/>
      <c r="AG88" s="25">
        <f t="shared" si="115"/>
        <v>30000</v>
      </c>
      <c r="AH88" s="25"/>
      <c r="AI88" s="25">
        <f t="shared" si="116"/>
        <v>35410.641999999993</v>
      </c>
      <c r="AJ88" s="14"/>
      <c r="AK88" s="6">
        <f t="shared" si="117"/>
        <v>30000</v>
      </c>
      <c r="AL88" s="14"/>
      <c r="AM88" s="6">
        <f t="shared" si="118"/>
        <v>35410.641999999993</v>
      </c>
      <c r="AN88" s="26" t="s">
        <v>85</v>
      </c>
    </row>
    <row r="89" spans="1:42" ht="72" x14ac:dyDescent="0.35">
      <c r="A89" s="3" t="s">
        <v>124</v>
      </c>
      <c r="B89" s="7" t="s">
        <v>103</v>
      </c>
      <c r="C89" s="34" t="s">
        <v>102</v>
      </c>
      <c r="D89" s="8"/>
      <c r="E89" s="8"/>
      <c r="F89" s="8"/>
      <c r="G89" s="6"/>
      <c r="H89" s="8"/>
      <c r="I89" s="6"/>
      <c r="J89" s="6">
        <v>18797.701000000001</v>
      </c>
      <c r="K89" s="6">
        <f t="shared" si="2"/>
        <v>18797.701000000001</v>
      </c>
      <c r="L89" s="6"/>
      <c r="M89" s="6">
        <f t="shared" si="3"/>
        <v>0</v>
      </c>
      <c r="N89" s="6"/>
      <c r="O89" s="6">
        <f t="shared" si="101"/>
        <v>18797.701000000001</v>
      </c>
      <c r="P89" s="6"/>
      <c r="Q89" s="6">
        <f t="shared" si="102"/>
        <v>0</v>
      </c>
      <c r="R89" s="6"/>
      <c r="S89" s="6">
        <f t="shared" si="103"/>
        <v>18797.701000000001</v>
      </c>
      <c r="T89" s="6"/>
      <c r="U89" s="6">
        <f t="shared" si="104"/>
        <v>0</v>
      </c>
      <c r="V89" s="6"/>
      <c r="W89" s="6">
        <f t="shared" si="110"/>
        <v>18797.701000000001</v>
      </c>
      <c r="X89" s="6"/>
      <c r="Y89" s="6">
        <f t="shared" si="111"/>
        <v>0</v>
      </c>
      <c r="Z89" s="6"/>
      <c r="AA89" s="6">
        <f t="shared" si="112"/>
        <v>0</v>
      </c>
      <c r="AB89" s="6"/>
      <c r="AC89" s="6">
        <f t="shared" si="113"/>
        <v>18797.701000000001</v>
      </c>
      <c r="AD89" s="6"/>
      <c r="AE89" s="25">
        <f t="shared" si="114"/>
        <v>0</v>
      </c>
      <c r="AF89" s="25"/>
      <c r="AG89" s="25">
        <f t="shared" si="115"/>
        <v>18797.701000000001</v>
      </c>
      <c r="AH89" s="25"/>
      <c r="AI89" s="25">
        <f t="shared" si="116"/>
        <v>0</v>
      </c>
      <c r="AJ89" s="14"/>
      <c r="AK89" s="6">
        <f t="shared" si="117"/>
        <v>18797.701000000001</v>
      </c>
      <c r="AL89" s="14"/>
      <c r="AM89" s="6">
        <f t="shared" si="118"/>
        <v>0</v>
      </c>
      <c r="AN89" s="26" t="s">
        <v>120</v>
      </c>
    </row>
    <row r="90" spans="1:42" x14ac:dyDescent="0.35">
      <c r="A90" s="3"/>
      <c r="B90" s="7" t="s">
        <v>23</v>
      </c>
      <c r="C90" s="9"/>
      <c r="D90" s="21">
        <f>D91</f>
        <v>127415.3</v>
      </c>
      <c r="E90" s="21">
        <f>E91</f>
        <v>0</v>
      </c>
      <c r="F90" s="21">
        <f>F91</f>
        <v>0</v>
      </c>
      <c r="G90" s="17">
        <f t="shared" si="0"/>
        <v>127415.3</v>
      </c>
      <c r="H90" s="21">
        <f>H91</f>
        <v>0</v>
      </c>
      <c r="I90" s="17">
        <f t="shared" si="1"/>
        <v>0</v>
      </c>
      <c r="J90" s="17">
        <f>J91</f>
        <v>0</v>
      </c>
      <c r="K90" s="17">
        <f t="shared" si="2"/>
        <v>127415.3</v>
      </c>
      <c r="L90" s="17">
        <f>L91</f>
        <v>0</v>
      </c>
      <c r="M90" s="17">
        <f t="shared" si="3"/>
        <v>0</v>
      </c>
      <c r="N90" s="17">
        <f>N91</f>
        <v>0</v>
      </c>
      <c r="O90" s="17">
        <f t="shared" si="101"/>
        <v>127415.3</v>
      </c>
      <c r="P90" s="17">
        <f>P91</f>
        <v>0</v>
      </c>
      <c r="Q90" s="17">
        <f t="shared" si="102"/>
        <v>0</v>
      </c>
      <c r="R90" s="17">
        <f>R91</f>
        <v>0</v>
      </c>
      <c r="S90" s="17">
        <f t="shared" si="103"/>
        <v>127415.3</v>
      </c>
      <c r="T90" s="17">
        <f>T91</f>
        <v>0</v>
      </c>
      <c r="U90" s="17">
        <f t="shared" si="104"/>
        <v>0</v>
      </c>
      <c r="V90" s="17">
        <f>V91</f>
        <v>0</v>
      </c>
      <c r="W90" s="17">
        <f t="shared" si="110"/>
        <v>127415.3</v>
      </c>
      <c r="X90" s="17">
        <f>X91</f>
        <v>22584.7</v>
      </c>
      <c r="Y90" s="17">
        <f t="shared" si="111"/>
        <v>22584.7</v>
      </c>
      <c r="Z90" s="17">
        <f>Z91</f>
        <v>0</v>
      </c>
      <c r="AA90" s="17">
        <f t="shared" si="112"/>
        <v>22584.7</v>
      </c>
      <c r="AB90" s="17">
        <f>AB91</f>
        <v>0</v>
      </c>
      <c r="AC90" s="17">
        <f t="shared" si="113"/>
        <v>127415.3</v>
      </c>
      <c r="AD90" s="17">
        <f>AD91</f>
        <v>0</v>
      </c>
      <c r="AE90" s="17">
        <f t="shared" si="114"/>
        <v>22584.7</v>
      </c>
      <c r="AF90" s="17">
        <f>AF91</f>
        <v>0</v>
      </c>
      <c r="AG90" s="17">
        <f t="shared" si="115"/>
        <v>127415.3</v>
      </c>
      <c r="AH90" s="17">
        <f>AH91</f>
        <v>0</v>
      </c>
      <c r="AI90" s="17">
        <f t="shared" si="116"/>
        <v>22584.7</v>
      </c>
      <c r="AJ90" s="17">
        <f>AJ91</f>
        <v>0</v>
      </c>
      <c r="AK90" s="6">
        <f t="shared" si="117"/>
        <v>127415.3</v>
      </c>
      <c r="AL90" s="17">
        <f>AL91</f>
        <v>0</v>
      </c>
      <c r="AM90" s="6">
        <f t="shared" si="118"/>
        <v>22584.7</v>
      </c>
      <c r="AN90" s="18"/>
      <c r="AO90" s="19"/>
      <c r="AP90" s="19"/>
    </row>
    <row r="91" spans="1:42" ht="72" x14ac:dyDescent="0.35">
      <c r="A91" s="3" t="s">
        <v>125</v>
      </c>
      <c r="B91" s="7" t="s">
        <v>24</v>
      </c>
      <c r="C91" s="9" t="s">
        <v>25</v>
      </c>
      <c r="D91" s="8">
        <v>127415.3</v>
      </c>
      <c r="E91" s="8">
        <v>0</v>
      </c>
      <c r="F91" s="8"/>
      <c r="G91" s="6">
        <f t="shared" si="0"/>
        <v>127415.3</v>
      </c>
      <c r="H91" s="8"/>
      <c r="I91" s="6">
        <f t="shared" si="1"/>
        <v>0</v>
      </c>
      <c r="J91" s="6"/>
      <c r="K91" s="6">
        <f t="shared" si="2"/>
        <v>127415.3</v>
      </c>
      <c r="L91" s="6"/>
      <c r="M91" s="6">
        <f t="shared" si="3"/>
        <v>0</v>
      </c>
      <c r="N91" s="6"/>
      <c r="O91" s="6">
        <f t="shared" si="101"/>
        <v>127415.3</v>
      </c>
      <c r="P91" s="6"/>
      <c r="Q91" s="6">
        <f t="shared" si="102"/>
        <v>0</v>
      </c>
      <c r="R91" s="6"/>
      <c r="S91" s="6">
        <f t="shared" si="103"/>
        <v>127415.3</v>
      </c>
      <c r="T91" s="6"/>
      <c r="U91" s="6">
        <f t="shared" si="104"/>
        <v>0</v>
      </c>
      <c r="V91" s="6"/>
      <c r="W91" s="6">
        <f t="shared" si="110"/>
        <v>127415.3</v>
      </c>
      <c r="X91" s="6">
        <v>22584.7</v>
      </c>
      <c r="Y91" s="6">
        <f t="shared" si="111"/>
        <v>22584.7</v>
      </c>
      <c r="Z91" s="6"/>
      <c r="AA91" s="6">
        <f t="shared" si="112"/>
        <v>22584.7</v>
      </c>
      <c r="AB91" s="6"/>
      <c r="AC91" s="6">
        <f t="shared" si="113"/>
        <v>127415.3</v>
      </c>
      <c r="AD91" s="6"/>
      <c r="AE91" s="25">
        <f t="shared" si="114"/>
        <v>22584.7</v>
      </c>
      <c r="AF91" s="25"/>
      <c r="AG91" s="25">
        <f t="shared" si="115"/>
        <v>127415.3</v>
      </c>
      <c r="AH91" s="25"/>
      <c r="AI91" s="25">
        <f t="shared" si="116"/>
        <v>22584.7</v>
      </c>
      <c r="AJ91" s="14"/>
      <c r="AK91" s="6">
        <f t="shared" si="117"/>
        <v>127415.3</v>
      </c>
      <c r="AL91" s="14"/>
      <c r="AM91" s="6">
        <f t="shared" si="118"/>
        <v>22584.7</v>
      </c>
      <c r="AN91" s="26" t="s">
        <v>121</v>
      </c>
    </row>
    <row r="92" spans="1:42" x14ac:dyDescent="0.35">
      <c r="A92" s="3"/>
      <c r="B92" s="7" t="s">
        <v>39</v>
      </c>
      <c r="C92" s="9"/>
      <c r="D92" s="21">
        <f>D93</f>
        <v>10085.700000000001</v>
      </c>
      <c r="E92" s="21">
        <f>E93</f>
        <v>7085.7</v>
      </c>
      <c r="F92" s="21">
        <f>F93+F94</f>
        <v>84384.7</v>
      </c>
      <c r="G92" s="17">
        <f t="shared" si="0"/>
        <v>94470.399999999994</v>
      </c>
      <c r="H92" s="21">
        <f>H93+H94</f>
        <v>-162.30000000000001</v>
      </c>
      <c r="I92" s="17">
        <f t="shared" si="1"/>
        <v>6923.4</v>
      </c>
      <c r="J92" s="17">
        <f>J93+J94</f>
        <v>0</v>
      </c>
      <c r="K92" s="17">
        <f t="shared" si="2"/>
        <v>94470.399999999994</v>
      </c>
      <c r="L92" s="17">
        <f>L93+L94</f>
        <v>0</v>
      </c>
      <c r="M92" s="17">
        <f t="shared" si="3"/>
        <v>6923.4</v>
      </c>
      <c r="N92" s="17">
        <f>N93+N94</f>
        <v>0</v>
      </c>
      <c r="O92" s="17">
        <f t="shared" si="101"/>
        <v>94470.399999999994</v>
      </c>
      <c r="P92" s="17">
        <f>P93+P94</f>
        <v>0</v>
      </c>
      <c r="Q92" s="17">
        <f t="shared" si="102"/>
        <v>6923.4</v>
      </c>
      <c r="R92" s="17">
        <f>R93+R94+R95</f>
        <v>-3535.6200000000008</v>
      </c>
      <c r="S92" s="17">
        <f t="shared" si="103"/>
        <v>90934.78</v>
      </c>
      <c r="T92" s="17">
        <f>T93+T94+T95</f>
        <v>-523.29999999999927</v>
      </c>
      <c r="U92" s="17">
        <f t="shared" si="104"/>
        <v>6400.1</v>
      </c>
      <c r="V92" s="17">
        <f>V93+V94+V95</f>
        <v>0</v>
      </c>
      <c r="W92" s="17">
        <f t="shared" si="110"/>
        <v>90934.78</v>
      </c>
      <c r="X92" s="17">
        <f>X93+X94+X95</f>
        <v>0</v>
      </c>
      <c r="Y92" s="17">
        <f t="shared" si="111"/>
        <v>6400.1</v>
      </c>
      <c r="Z92" s="17">
        <f>Z93+Z94+Z95</f>
        <v>0</v>
      </c>
      <c r="AA92" s="17">
        <f t="shared" si="112"/>
        <v>6400.1</v>
      </c>
      <c r="AB92" s="17">
        <f>AB93+AB94+AB95</f>
        <v>0</v>
      </c>
      <c r="AC92" s="17">
        <f t="shared" si="113"/>
        <v>90934.78</v>
      </c>
      <c r="AD92" s="17">
        <f>AD93+AD94+AD95</f>
        <v>0</v>
      </c>
      <c r="AE92" s="17">
        <f t="shared" si="114"/>
        <v>6400.1</v>
      </c>
      <c r="AF92" s="17">
        <f>AF93+AF94+AF95+AF96</f>
        <v>47000</v>
      </c>
      <c r="AG92" s="17">
        <f t="shared" si="115"/>
        <v>137934.78</v>
      </c>
      <c r="AH92" s="17">
        <f>AH93+AH94+AH95+AH96</f>
        <v>0</v>
      </c>
      <c r="AI92" s="17">
        <f t="shared" si="116"/>
        <v>6400.1</v>
      </c>
      <c r="AJ92" s="17">
        <f>AJ93+AJ94+AJ95+AJ96</f>
        <v>0</v>
      </c>
      <c r="AK92" s="6">
        <f t="shared" si="117"/>
        <v>137934.78</v>
      </c>
      <c r="AL92" s="17">
        <f>AL93+AL94+AL95+AL96</f>
        <v>0</v>
      </c>
      <c r="AM92" s="6">
        <f t="shared" si="118"/>
        <v>6400.1</v>
      </c>
      <c r="AN92" s="18"/>
      <c r="AO92" s="19"/>
      <c r="AP92" s="19"/>
    </row>
    <row r="93" spans="1:42" ht="54" hidden="1" x14ac:dyDescent="0.35">
      <c r="A93" s="3" t="s">
        <v>98</v>
      </c>
      <c r="B93" s="9" t="s">
        <v>6</v>
      </c>
      <c r="C93" s="7" t="s">
        <v>35</v>
      </c>
      <c r="D93" s="8">
        <v>10085.700000000001</v>
      </c>
      <c r="E93" s="8">
        <v>7085.7</v>
      </c>
      <c r="F93" s="8">
        <v>-233.5</v>
      </c>
      <c r="G93" s="6">
        <f t="shared" si="0"/>
        <v>9852.2000000000007</v>
      </c>
      <c r="H93" s="8">
        <v>-162.30000000000001</v>
      </c>
      <c r="I93" s="6">
        <f t="shared" si="1"/>
        <v>6923.4</v>
      </c>
      <c r="J93" s="6"/>
      <c r="K93" s="6">
        <f t="shared" si="2"/>
        <v>9852.2000000000007</v>
      </c>
      <c r="L93" s="6"/>
      <c r="M93" s="6">
        <f t="shared" si="3"/>
        <v>6923.4</v>
      </c>
      <c r="N93" s="6"/>
      <c r="O93" s="6">
        <f t="shared" si="101"/>
        <v>9852.2000000000007</v>
      </c>
      <c r="P93" s="6"/>
      <c r="Q93" s="6">
        <f t="shared" si="102"/>
        <v>6923.4</v>
      </c>
      <c r="R93" s="6">
        <v>-9852.2000000000007</v>
      </c>
      <c r="S93" s="6">
        <f t="shared" si="103"/>
        <v>0</v>
      </c>
      <c r="T93" s="6">
        <v>-6923.4</v>
      </c>
      <c r="U93" s="6">
        <f t="shared" si="104"/>
        <v>0</v>
      </c>
      <c r="V93" s="14"/>
      <c r="W93" s="6">
        <f t="shared" si="110"/>
        <v>0</v>
      </c>
      <c r="X93" s="14"/>
      <c r="Y93" s="6">
        <f t="shared" si="111"/>
        <v>0</v>
      </c>
      <c r="Z93" s="14"/>
      <c r="AA93" s="6">
        <f t="shared" si="112"/>
        <v>0</v>
      </c>
      <c r="AB93" s="6"/>
      <c r="AC93" s="6">
        <f t="shared" si="113"/>
        <v>0</v>
      </c>
      <c r="AD93" s="6"/>
      <c r="AE93" s="6">
        <f t="shared" si="114"/>
        <v>0</v>
      </c>
      <c r="AF93" s="25"/>
      <c r="AG93" s="25">
        <f t="shared" si="115"/>
        <v>0</v>
      </c>
      <c r="AH93" s="25"/>
      <c r="AI93" s="6">
        <f t="shared" si="116"/>
        <v>0</v>
      </c>
      <c r="AJ93" s="14"/>
      <c r="AK93" s="25">
        <f t="shared" si="117"/>
        <v>0</v>
      </c>
      <c r="AL93" s="14"/>
      <c r="AM93" s="6">
        <f t="shared" si="118"/>
        <v>0</v>
      </c>
      <c r="AN93" s="2">
        <v>1420341020</v>
      </c>
      <c r="AO93" s="1">
        <v>0</v>
      </c>
      <c r="AP93" s="1"/>
    </row>
    <row r="94" spans="1:42" ht="54" x14ac:dyDescent="0.35">
      <c r="A94" s="3" t="s">
        <v>129</v>
      </c>
      <c r="B94" s="9" t="s">
        <v>100</v>
      </c>
      <c r="C94" s="7" t="s">
        <v>35</v>
      </c>
      <c r="D94" s="8"/>
      <c r="E94" s="8"/>
      <c r="F94" s="8">
        <v>84618.2</v>
      </c>
      <c r="G94" s="6">
        <f t="shared" si="0"/>
        <v>84618.2</v>
      </c>
      <c r="H94" s="8"/>
      <c r="I94" s="6">
        <f t="shared" si="1"/>
        <v>0</v>
      </c>
      <c r="J94" s="6"/>
      <c r="K94" s="6">
        <f t="shared" si="2"/>
        <v>84618.2</v>
      </c>
      <c r="L94" s="6"/>
      <c r="M94" s="6">
        <f t="shared" si="3"/>
        <v>0</v>
      </c>
      <c r="N94" s="6"/>
      <c r="O94" s="6">
        <f t="shared" si="101"/>
        <v>84618.2</v>
      </c>
      <c r="P94" s="6"/>
      <c r="Q94" s="6">
        <f t="shared" si="102"/>
        <v>0</v>
      </c>
      <c r="R94" s="6"/>
      <c r="S94" s="6">
        <f t="shared" si="103"/>
        <v>84618.2</v>
      </c>
      <c r="T94" s="6"/>
      <c r="U94" s="6">
        <f t="shared" si="104"/>
        <v>0</v>
      </c>
      <c r="V94" s="6"/>
      <c r="W94" s="6">
        <f t="shared" si="110"/>
        <v>84618.2</v>
      </c>
      <c r="X94" s="6"/>
      <c r="Y94" s="6">
        <f t="shared" si="111"/>
        <v>0</v>
      </c>
      <c r="Z94" s="6"/>
      <c r="AA94" s="6">
        <f t="shared" si="112"/>
        <v>0</v>
      </c>
      <c r="AB94" s="6"/>
      <c r="AC94" s="6">
        <f t="shared" si="113"/>
        <v>84618.2</v>
      </c>
      <c r="AD94" s="6"/>
      <c r="AE94" s="25">
        <f t="shared" si="114"/>
        <v>0</v>
      </c>
      <c r="AF94" s="25"/>
      <c r="AG94" s="25">
        <f t="shared" si="115"/>
        <v>84618.2</v>
      </c>
      <c r="AH94" s="25"/>
      <c r="AI94" s="25">
        <f t="shared" si="116"/>
        <v>0</v>
      </c>
      <c r="AJ94" s="14"/>
      <c r="AK94" s="6">
        <f t="shared" si="117"/>
        <v>84618.2</v>
      </c>
      <c r="AL94" s="14"/>
      <c r="AM94" s="6">
        <f t="shared" si="118"/>
        <v>0</v>
      </c>
      <c r="AN94" s="24">
        <v>1410241030</v>
      </c>
    </row>
    <row r="95" spans="1:42" ht="54" x14ac:dyDescent="0.35">
      <c r="A95" s="3" t="s">
        <v>132</v>
      </c>
      <c r="B95" s="9" t="s">
        <v>6</v>
      </c>
      <c r="C95" s="7" t="s">
        <v>42</v>
      </c>
      <c r="D95" s="8"/>
      <c r="E95" s="8"/>
      <c r="F95" s="8"/>
      <c r="G95" s="6"/>
      <c r="H95" s="8"/>
      <c r="I95" s="6"/>
      <c r="J95" s="6"/>
      <c r="K95" s="6"/>
      <c r="L95" s="6"/>
      <c r="M95" s="6"/>
      <c r="N95" s="6"/>
      <c r="O95" s="6"/>
      <c r="P95" s="6"/>
      <c r="Q95" s="6"/>
      <c r="R95" s="6">
        <v>6316.58</v>
      </c>
      <c r="S95" s="6">
        <f t="shared" si="103"/>
        <v>6316.58</v>
      </c>
      <c r="T95" s="6">
        <v>6400.1</v>
      </c>
      <c r="U95" s="6">
        <f t="shared" si="104"/>
        <v>6400.1</v>
      </c>
      <c r="V95" s="6"/>
      <c r="W95" s="6">
        <f t="shared" si="110"/>
        <v>6316.58</v>
      </c>
      <c r="X95" s="6"/>
      <c r="Y95" s="6">
        <f t="shared" si="111"/>
        <v>6400.1</v>
      </c>
      <c r="Z95" s="6"/>
      <c r="AA95" s="6">
        <f t="shared" si="112"/>
        <v>6400.1</v>
      </c>
      <c r="AB95" s="6"/>
      <c r="AC95" s="6">
        <f t="shared" si="113"/>
        <v>6316.58</v>
      </c>
      <c r="AD95" s="6"/>
      <c r="AE95" s="25">
        <f t="shared" si="114"/>
        <v>6400.1</v>
      </c>
      <c r="AF95" s="25"/>
      <c r="AG95" s="25">
        <f t="shared" si="115"/>
        <v>6316.58</v>
      </c>
      <c r="AH95" s="25"/>
      <c r="AI95" s="25">
        <f t="shared" si="116"/>
        <v>6400.1</v>
      </c>
      <c r="AJ95" s="14"/>
      <c r="AK95" s="6">
        <f t="shared" si="117"/>
        <v>6316.58</v>
      </c>
      <c r="AL95" s="14"/>
      <c r="AM95" s="6">
        <f t="shared" si="118"/>
        <v>6400.1</v>
      </c>
      <c r="AN95" s="24">
        <v>1420341020</v>
      </c>
    </row>
    <row r="96" spans="1:42" ht="54" x14ac:dyDescent="0.35">
      <c r="A96" s="3" t="s">
        <v>133</v>
      </c>
      <c r="B96" s="9" t="s">
        <v>134</v>
      </c>
      <c r="C96" s="7" t="s">
        <v>10</v>
      </c>
      <c r="D96" s="8"/>
      <c r="E96" s="8"/>
      <c r="F96" s="8"/>
      <c r="G96" s="6"/>
      <c r="H96" s="8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25"/>
      <c r="AF96" s="25">
        <f>46500+500</f>
        <v>47000</v>
      </c>
      <c r="AG96" s="25">
        <f t="shared" si="115"/>
        <v>47000</v>
      </c>
      <c r="AH96" s="25"/>
      <c r="AI96" s="25">
        <f t="shared" si="116"/>
        <v>0</v>
      </c>
      <c r="AJ96" s="14"/>
      <c r="AK96" s="6">
        <f t="shared" si="117"/>
        <v>47000</v>
      </c>
      <c r="AL96" s="14"/>
      <c r="AM96" s="6">
        <f t="shared" si="118"/>
        <v>0</v>
      </c>
      <c r="AN96" s="24">
        <v>1410241410</v>
      </c>
    </row>
    <row r="97" spans="1:42" s="19" customFormat="1" hidden="1" x14ac:dyDescent="0.35">
      <c r="A97" s="15"/>
      <c r="B97" s="20" t="s">
        <v>21</v>
      </c>
      <c r="C97" s="22"/>
      <c r="D97" s="21">
        <f>D98</f>
        <v>0</v>
      </c>
      <c r="E97" s="21">
        <f>E98</f>
        <v>0</v>
      </c>
      <c r="F97" s="21"/>
      <c r="G97" s="17">
        <f t="shared" si="0"/>
        <v>0</v>
      </c>
      <c r="H97" s="21"/>
      <c r="I97" s="17">
        <f t="shared" si="1"/>
        <v>0</v>
      </c>
      <c r="J97" s="17"/>
      <c r="K97" s="17">
        <f t="shared" si="2"/>
        <v>0</v>
      </c>
      <c r="L97" s="17"/>
      <c r="M97" s="17">
        <f t="shared" si="3"/>
        <v>0</v>
      </c>
      <c r="N97" s="17"/>
      <c r="O97" s="17">
        <f t="shared" si="101"/>
        <v>0</v>
      </c>
      <c r="P97" s="17"/>
      <c r="Q97" s="17">
        <f t="shared" si="102"/>
        <v>0</v>
      </c>
      <c r="R97" s="17"/>
      <c r="S97" s="17">
        <f t="shared" si="103"/>
        <v>0</v>
      </c>
      <c r="T97" s="17"/>
      <c r="U97" s="17">
        <f t="shared" si="104"/>
        <v>0</v>
      </c>
      <c r="V97" s="17"/>
      <c r="W97" s="17">
        <f t="shared" si="110"/>
        <v>0</v>
      </c>
      <c r="X97" s="17"/>
      <c r="Y97" s="17">
        <f t="shared" si="111"/>
        <v>0</v>
      </c>
      <c r="Z97" s="17"/>
      <c r="AA97" s="17">
        <f t="shared" si="112"/>
        <v>0</v>
      </c>
      <c r="AB97" s="17"/>
      <c r="AC97" s="17">
        <f t="shared" si="113"/>
        <v>0</v>
      </c>
      <c r="AD97" s="17"/>
      <c r="AE97" s="17">
        <f t="shared" si="114"/>
        <v>0</v>
      </c>
      <c r="AF97" s="17"/>
      <c r="AG97" s="17">
        <f t="shared" si="115"/>
        <v>0</v>
      </c>
      <c r="AH97" s="17"/>
      <c r="AI97" s="17">
        <f t="shared" si="116"/>
        <v>0</v>
      </c>
      <c r="AJ97" s="17"/>
      <c r="AK97" s="17">
        <f t="shared" si="117"/>
        <v>0</v>
      </c>
      <c r="AL97" s="17"/>
      <c r="AM97" s="17">
        <f t="shared" si="118"/>
        <v>0</v>
      </c>
      <c r="AN97" s="18"/>
      <c r="AO97" s="19">
        <v>0</v>
      </c>
    </row>
    <row r="98" spans="1:42" x14ac:dyDescent="0.35">
      <c r="A98" s="3"/>
      <c r="B98" s="7"/>
      <c r="C98" s="7"/>
      <c r="D98" s="8"/>
      <c r="E98" s="8"/>
      <c r="F98" s="8"/>
      <c r="G98" s="6">
        <f t="shared" si="0"/>
        <v>0</v>
      </c>
      <c r="H98" s="8"/>
      <c r="I98" s="6">
        <f t="shared" si="1"/>
        <v>0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>
        <f t="shared" si="112"/>
        <v>0</v>
      </c>
      <c r="AB98" s="6"/>
      <c r="AC98" s="6"/>
      <c r="AD98" s="6"/>
      <c r="AE98" s="25"/>
      <c r="AF98" s="25"/>
      <c r="AG98" s="25"/>
      <c r="AH98" s="25"/>
      <c r="AI98" s="25"/>
      <c r="AJ98" s="14"/>
      <c r="AK98" s="6"/>
      <c r="AL98" s="14"/>
      <c r="AM98" s="6"/>
    </row>
    <row r="99" spans="1:42" x14ac:dyDescent="0.35">
      <c r="A99" s="32"/>
      <c r="B99" s="61" t="s">
        <v>17</v>
      </c>
      <c r="C99" s="61"/>
      <c r="D99" s="8">
        <f>D15+D34+D49+D57+D86+D97+D90+D92</f>
        <v>2708792.1</v>
      </c>
      <c r="E99" s="8">
        <f>E15+E34+E49+E57+E86+E97+E90+E92</f>
        <v>2113811.4000000004</v>
      </c>
      <c r="F99" s="8">
        <f>F15+F34+F49+F57+F86+F90+F92</f>
        <v>74327.099999999991</v>
      </c>
      <c r="G99" s="6">
        <f t="shared" si="0"/>
        <v>2783119.2</v>
      </c>
      <c r="H99" s="8">
        <f>H15+H34+H49+H57+H86+H90+H92</f>
        <v>-515.29999999999995</v>
      </c>
      <c r="I99" s="6">
        <f t="shared" si="1"/>
        <v>2113296.1000000006</v>
      </c>
      <c r="J99" s="6">
        <f>J15+J49+J57+J86+J90+J92</f>
        <v>55501.798999999999</v>
      </c>
      <c r="K99" s="6">
        <f t="shared" si="2"/>
        <v>2838620.9990000003</v>
      </c>
      <c r="L99" s="6">
        <f>L15+L34+L49+L57+L86+L90+L92</f>
        <v>61703.100000000006</v>
      </c>
      <c r="M99" s="6">
        <f t="shared" si="3"/>
        <v>2174999.2000000007</v>
      </c>
      <c r="N99" s="6">
        <f>N15+N49+N57+N86+N90+N92</f>
        <v>0</v>
      </c>
      <c r="O99" s="6">
        <f t="shared" ref="O99" si="119">K99+N99</f>
        <v>2838620.9990000003</v>
      </c>
      <c r="P99" s="6">
        <f>P15+P34+P49+P57+P86+P90+P92</f>
        <v>65000</v>
      </c>
      <c r="Q99" s="6">
        <f t="shared" ref="Q99" si="120">M99+P99</f>
        <v>2239999.2000000007</v>
      </c>
      <c r="R99" s="6">
        <f>R15+R49+R57+R86+R90+R92</f>
        <v>9037.14</v>
      </c>
      <c r="S99" s="6">
        <f t="shared" ref="S99" si="121">O99+R99</f>
        <v>2847658.1390000004</v>
      </c>
      <c r="T99" s="6">
        <f>T15+T34+T49+T57+T86+T90+T92</f>
        <v>47085.850000000006</v>
      </c>
      <c r="U99" s="6">
        <f t="shared" ref="U99" si="122">Q99+T99</f>
        <v>2287085.0500000007</v>
      </c>
      <c r="V99" s="6">
        <f>V15+V49+V57+V86+V90+V92+V34</f>
        <v>316771.13699999999</v>
      </c>
      <c r="W99" s="6">
        <f t="shared" ref="W99" si="123">S99+V99</f>
        <v>3164429.2760000005</v>
      </c>
      <c r="X99" s="6">
        <f>X15+X49+X57+X86+X90+X92+X34</f>
        <v>164919.09299999999</v>
      </c>
      <c r="Y99" s="6">
        <f t="shared" ref="Y99" si="124">U99+X99</f>
        <v>2452004.1430000006</v>
      </c>
      <c r="Z99" s="6">
        <f>Z15+Z49+Z57+Z86+Z90+Z92+Z34</f>
        <v>-38884.531000000003</v>
      </c>
      <c r="AA99" s="6">
        <f t="shared" si="112"/>
        <v>2413119.6120000007</v>
      </c>
      <c r="AB99" s="6">
        <f>AB15+AB49+AB57+AB86+AB90+AB92+AB34</f>
        <v>9620.2970000000005</v>
      </c>
      <c r="AC99" s="6">
        <f t="shared" si="113"/>
        <v>3174049.5730000003</v>
      </c>
      <c r="AD99" s="6">
        <f>AD15+AD49+AD57+AD86+AD90+AD92+AD34</f>
        <v>0</v>
      </c>
      <c r="AE99" s="25">
        <f t="shared" si="114"/>
        <v>2413119.6120000007</v>
      </c>
      <c r="AF99" s="25">
        <f>AF15+AF49+AF57+AF86+AF90+AF92+AF34</f>
        <v>363267.19800000003</v>
      </c>
      <c r="AG99" s="25">
        <f t="shared" si="115"/>
        <v>3537316.7710000002</v>
      </c>
      <c r="AH99" s="25">
        <f>AH15+AH49+AH57+AH86+AH90+AH92+AH34</f>
        <v>0</v>
      </c>
      <c r="AI99" s="25">
        <f t="shared" ref="AI99" si="125">AE99+AH99</f>
        <v>2413119.6120000007</v>
      </c>
      <c r="AJ99" s="14">
        <f>AJ15+AJ49+AJ57+AJ86+AJ90+AJ92+AJ34</f>
        <v>0</v>
      </c>
      <c r="AK99" s="6">
        <f t="shared" ref="AK99" si="126">AG99+AJ99</f>
        <v>3537316.7710000002</v>
      </c>
      <c r="AL99" s="14">
        <f>AL15+AL49+AL57+AL86+AL90+AL92+AL34</f>
        <v>0</v>
      </c>
      <c r="AM99" s="6">
        <f t="shared" ref="AM99" si="127">AI99+AL99</f>
        <v>2413119.6120000007</v>
      </c>
    </row>
    <row r="100" spans="1:42" x14ac:dyDescent="0.35">
      <c r="A100" s="32"/>
      <c r="B100" s="61" t="s">
        <v>18</v>
      </c>
      <c r="C100" s="65"/>
      <c r="D100" s="8"/>
      <c r="E100" s="8"/>
      <c r="F100" s="8"/>
      <c r="G100" s="6"/>
      <c r="H100" s="8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25"/>
      <c r="AF100" s="25"/>
      <c r="AG100" s="25"/>
      <c r="AH100" s="25"/>
      <c r="AI100" s="25"/>
      <c r="AJ100" s="14"/>
      <c r="AK100" s="6"/>
      <c r="AL100" s="14"/>
      <c r="AM100" s="6"/>
    </row>
    <row r="101" spans="1:42" x14ac:dyDescent="0.35">
      <c r="A101" s="32"/>
      <c r="B101" s="66" t="s">
        <v>111</v>
      </c>
      <c r="C101" s="66"/>
      <c r="D101" s="8">
        <f>D61</f>
        <v>350505</v>
      </c>
      <c r="E101" s="8">
        <f>E61</f>
        <v>350505</v>
      </c>
      <c r="F101" s="8">
        <f>F61</f>
        <v>0</v>
      </c>
      <c r="G101" s="6">
        <f t="shared" si="0"/>
        <v>350505</v>
      </c>
      <c r="H101" s="8">
        <f>H61</f>
        <v>0</v>
      </c>
      <c r="I101" s="6">
        <f t="shared" si="1"/>
        <v>350505</v>
      </c>
      <c r="J101" s="6">
        <f>J61</f>
        <v>16100.6</v>
      </c>
      <c r="K101" s="6">
        <f t="shared" si="2"/>
        <v>366605.6</v>
      </c>
      <c r="L101" s="6">
        <f>L61</f>
        <v>46277.3</v>
      </c>
      <c r="M101" s="6">
        <f t="shared" si="3"/>
        <v>396782.3</v>
      </c>
      <c r="N101" s="6">
        <f>N61</f>
        <v>0</v>
      </c>
      <c r="O101" s="6">
        <f t="shared" ref="O101:O102" si="128">K101+N101</f>
        <v>366605.6</v>
      </c>
      <c r="P101" s="6">
        <f>P61</f>
        <v>0</v>
      </c>
      <c r="Q101" s="6">
        <f t="shared" ref="Q101:Q102" si="129">M101+P101</f>
        <v>396782.3</v>
      </c>
      <c r="R101" s="6">
        <f>R61</f>
        <v>0</v>
      </c>
      <c r="S101" s="6">
        <f t="shared" ref="S101:S102" si="130">O101+R101</f>
        <v>366605.6</v>
      </c>
      <c r="T101" s="6">
        <f>T61</f>
        <v>0</v>
      </c>
      <c r="U101" s="6">
        <f t="shared" ref="U101:U102" si="131">Q101+T101</f>
        <v>396782.3</v>
      </c>
      <c r="V101" s="6">
        <f>V61</f>
        <v>0</v>
      </c>
      <c r="W101" s="6">
        <f t="shared" ref="W101:W102" si="132">S101+V101</f>
        <v>366605.6</v>
      </c>
      <c r="X101" s="6">
        <f>X61</f>
        <v>0</v>
      </c>
      <c r="Y101" s="6">
        <f t="shared" ref="Y101:Y102" si="133">U101+X101</f>
        <v>396782.3</v>
      </c>
      <c r="Z101" s="6">
        <f>Z61</f>
        <v>0</v>
      </c>
      <c r="AA101" s="6">
        <f t="shared" si="112"/>
        <v>396782.3</v>
      </c>
      <c r="AB101" s="6">
        <f>AB61</f>
        <v>0</v>
      </c>
      <c r="AC101" s="6">
        <f t="shared" si="113"/>
        <v>366605.6</v>
      </c>
      <c r="AD101" s="6">
        <f>AD61</f>
        <v>0</v>
      </c>
      <c r="AE101" s="25">
        <f t="shared" si="114"/>
        <v>396782.3</v>
      </c>
      <c r="AF101" s="25">
        <f>AF61</f>
        <v>328243.40000000002</v>
      </c>
      <c r="AG101" s="25">
        <f t="shared" si="115"/>
        <v>694849</v>
      </c>
      <c r="AH101" s="25">
        <f>AH61</f>
        <v>0</v>
      </c>
      <c r="AI101" s="25">
        <f t="shared" ref="AI101:AI102" si="134">AE101+AH101</f>
        <v>396782.3</v>
      </c>
      <c r="AJ101" s="14">
        <f>AJ61</f>
        <v>0</v>
      </c>
      <c r="AK101" s="6">
        <f t="shared" ref="AK101:AK102" si="135">AG101+AJ101</f>
        <v>694849</v>
      </c>
      <c r="AL101" s="14">
        <f>AL61</f>
        <v>0</v>
      </c>
      <c r="AM101" s="6">
        <f t="shared" ref="AM101:AM102" si="136">AI101+AL101</f>
        <v>396782.3</v>
      </c>
    </row>
    <row r="102" spans="1:42" x14ac:dyDescent="0.35">
      <c r="A102" s="32"/>
      <c r="B102" s="63" t="s">
        <v>26</v>
      </c>
      <c r="C102" s="64"/>
      <c r="D102" s="8">
        <f>D18+D37+D52+D60</f>
        <v>259745.3</v>
      </c>
      <c r="E102" s="8">
        <f>E18+E37+E52+E60</f>
        <v>259199.6</v>
      </c>
      <c r="F102" s="8">
        <f>F18+F37+F52+F60</f>
        <v>0</v>
      </c>
      <c r="G102" s="6">
        <f t="shared" si="0"/>
        <v>259745.3</v>
      </c>
      <c r="H102" s="8">
        <f>H18+H37+H52+H60</f>
        <v>0</v>
      </c>
      <c r="I102" s="6">
        <f t="shared" si="1"/>
        <v>259199.6</v>
      </c>
      <c r="J102" s="6">
        <f>J18+J37+J52+J60</f>
        <v>0</v>
      </c>
      <c r="K102" s="6">
        <f t="shared" ref="K102:K113" si="137">G102+J102</f>
        <v>259745.3</v>
      </c>
      <c r="L102" s="6">
        <f>L18+L37+L52+L60</f>
        <v>0</v>
      </c>
      <c r="M102" s="6">
        <f t="shared" ref="M102:M113" si="138">I102+L102</f>
        <v>259199.6</v>
      </c>
      <c r="N102" s="6">
        <f>N18+N37+N52+N60</f>
        <v>0</v>
      </c>
      <c r="O102" s="6">
        <f t="shared" si="128"/>
        <v>259745.3</v>
      </c>
      <c r="P102" s="6">
        <f>P18+P37+P52+P60</f>
        <v>0</v>
      </c>
      <c r="Q102" s="6">
        <f t="shared" si="129"/>
        <v>259199.6</v>
      </c>
      <c r="R102" s="6">
        <f>R18+R37+R52+R60</f>
        <v>0</v>
      </c>
      <c r="S102" s="6">
        <f t="shared" si="130"/>
        <v>259745.3</v>
      </c>
      <c r="T102" s="6">
        <f>T18+T37+T52+T60</f>
        <v>0</v>
      </c>
      <c r="U102" s="6">
        <f t="shared" si="131"/>
        <v>259199.6</v>
      </c>
      <c r="V102" s="6">
        <f>V18+V37+V52+V60</f>
        <v>0</v>
      </c>
      <c r="W102" s="6">
        <f t="shared" si="132"/>
        <v>259745.3</v>
      </c>
      <c r="X102" s="6">
        <f>X18+X37+X52+X60</f>
        <v>0</v>
      </c>
      <c r="Y102" s="6">
        <f t="shared" si="133"/>
        <v>259199.6</v>
      </c>
      <c r="Z102" s="6">
        <f>Z18+Z37+Z52+Z60</f>
        <v>0</v>
      </c>
      <c r="AA102" s="6">
        <f t="shared" si="112"/>
        <v>259199.6</v>
      </c>
      <c r="AB102" s="6">
        <f>AB18+AB37+AB52+AB60</f>
        <v>0</v>
      </c>
      <c r="AC102" s="6">
        <f t="shared" si="113"/>
        <v>259745.3</v>
      </c>
      <c r="AD102" s="6">
        <f>AD18+AD37+AD52+AD60</f>
        <v>0</v>
      </c>
      <c r="AE102" s="25">
        <f t="shared" si="114"/>
        <v>259199.6</v>
      </c>
      <c r="AF102" s="25">
        <f>AF18+AF37+AF52+AF60</f>
        <v>0</v>
      </c>
      <c r="AG102" s="25">
        <f t="shared" si="115"/>
        <v>259745.3</v>
      </c>
      <c r="AH102" s="25">
        <f>AH18+AH37+AH52+AH60</f>
        <v>0</v>
      </c>
      <c r="AI102" s="25">
        <f t="shared" si="134"/>
        <v>259199.6</v>
      </c>
      <c r="AJ102" s="14">
        <f>AJ18+AJ37+AJ52+AJ60</f>
        <v>0</v>
      </c>
      <c r="AK102" s="6">
        <f t="shared" si="135"/>
        <v>259745.3</v>
      </c>
      <c r="AL102" s="14">
        <f>AL18+AL37+AL52+AL60</f>
        <v>0</v>
      </c>
      <c r="AM102" s="6">
        <f t="shared" si="136"/>
        <v>259199.6</v>
      </c>
    </row>
    <row r="103" spans="1:42" x14ac:dyDescent="0.35">
      <c r="A103" s="32"/>
      <c r="B103" s="61" t="s">
        <v>19</v>
      </c>
      <c r="C103" s="61"/>
      <c r="D103" s="8"/>
      <c r="E103" s="8"/>
      <c r="F103" s="8"/>
      <c r="G103" s="6"/>
      <c r="H103" s="8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25"/>
      <c r="AF103" s="25"/>
      <c r="AG103" s="25"/>
      <c r="AH103" s="25"/>
      <c r="AI103" s="25"/>
      <c r="AJ103" s="14"/>
      <c r="AK103" s="6"/>
      <c r="AL103" s="14"/>
      <c r="AM103" s="6"/>
    </row>
    <row r="104" spans="1:42" x14ac:dyDescent="0.35">
      <c r="A104" s="32"/>
      <c r="B104" s="61" t="s">
        <v>7</v>
      </c>
      <c r="C104" s="60"/>
      <c r="D104" s="8">
        <f>D38+D39+D40+D41+D46</f>
        <v>293345.8</v>
      </c>
      <c r="E104" s="8">
        <f>E38+E39+E40+E41+E46</f>
        <v>62723.199999999997</v>
      </c>
      <c r="F104" s="8">
        <f>F38+F39+F40+F41+F46</f>
        <v>0</v>
      </c>
      <c r="G104" s="6">
        <f t="shared" ref="G104:G113" si="139">D104+F104</f>
        <v>293345.8</v>
      </c>
      <c r="H104" s="8">
        <f>H38+H39+H40+H41+H46</f>
        <v>0</v>
      </c>
      <c r="I104" s="6">
        <f t="shared" ref="I104:I113" si="140">E104+H104</f>
        <v>62723.199999999997</v>
      </c>
      <c r="J104" s="6">
        <f>J38+J39+J40+J41+J46</f>
        <v>0</v>
      </c>
      <c r="K104" s="6">
        <f t="shared" si="137"/>
        <v>293345.8</v>
      </c>
      <c r="L104" s="6">
        <f>L38+L39+L40+L41+L46</f>
        <v>0</v>
      </c>
      <c r="M104" s="6">
        <f t="shared" si="138"/>
        <v>62723.199999999997</v>
      </c>
      <c r="N104" s="6">
        <f>N38+N39+N40+N41+N46</f>
        <v>0</v>
      </c>
      <c r="O104" s="6">
        <f t="shared" ref="O104:O113" si="141">K104+N104</f>
        <v>293345.8</v>
      </c>
      <c r="P104" s="6">
        <f>P38+P39+P40+P41+P46</f>
        <v>65000</v>
      </c>
      <c r="Q104" s="6">
        <f t="shared" ref="Q104:Q113" si="142">M104+P104</f>
        <v>127723.2</v>
      </c>
      <c r="R104" s="6">
        <f>R38+R39+R40+R41+R46</f>
        <v>0</v>
      </c>
      <c r="S104" s="6">
        <f t="shared" ref="S104:S113" si="143">O104+R104</f>
        <v>293345.8</v>
      </c>
      <c r="T104" s="6">
        <f>T38+T39+T40+T41+T46</f>
        <v>0</v>
      </c>
      <c r="U104" s="6">
        <f t="shared" ref="U104:U113" si="144">Q104+T104</f>
        <v>127723.2</v>
      </c>
      <c r="V104" s="6">
        <f>V38+V39+V40+V41+V46+V48+V47</f>
        <v>48875.1</v>
      </c>
      <c r="W104" s="6">
        <f t="shared" ref="W104:W113" si="145">S104+V104</f>
        <v>342220.89999999997</v>
      </c>
      <c r="X104" s="6">
        <f>X38+X39+X40+X41+X46+X48+X47</f>
        <v>57500</v>
      </c>
      <c r="Y104" s="6">
        <f t="shared" ref="Y104:Y113" si="146">U104+X104</f>
        <v>185223.2</v>
      </c>
      <c r="Z104" s="6">
        <f>Z38+Z39+Z40+Z41+Z46+Z48+Z47</f>
        <v>0</v>
      </c>
      <c r="AA104" s="6">
        <f t="shared" si="112"/>
        <v>185223.2</v>
      </c>
      <c r="AB104" s="6">
        <f>AB38+AB39+AB40+AB41+AB46+AB48+AB47</f>
        <v>0</v>
      </c>
      <c r="AC104" s="6">
        <f t="shared" si="113"/>
        <v>342220.89999999997</v>
      </c>
      <c r="AD104" s="6">
        <f>AD38+AD39+AD40+AD41+AD46+AD48+AD47</f>
        <v>0</v>
      </c>
      <c r="AE104" s="25">
        <f t="shared" si="114"/>
        <v>185223.2</v>
      </c>
      <c r="AF104" s="25">
        <f>AF38+AF39+AF40+AF41+AF46+AF48+AF47</f>
        <v>0</v>
      </c>
      <c r="AG104" s="25">
        <f t="shared" si="115"/>
        <v>342220.89999999997</v>
      </c>
      <c r="AH104" s="25">
        <f>AH38+AH39+AH40+AH41+AH46+AH48+AH47</f>
        <v>0</v>
      </c>
      <c r="AI104" s="25">
        <f t="shared" ref="AI104:AI113" si="147">AE104+AH104</f>
        <v>185223.2</v>
      </c>
      <c r="AJ104" s="14">
        <f>AJ38+AJ39+AJ40+AJ41+AJ46+AJ48+AJ47</f>
        <v>0</v>
      </c>
      <c r="AK104" s="6">
        <f t="shared" ref="AK104:AK113" si="148">AG104+AJ104</f>
        <v>342220.89999999997</v>
      </c>
      <c r="AL104" s="14">
        <f>AL38+AL39+AL40+AL41+AL46+AL48+AL47</f>
        <v>0</v>
      </c>
      <c r="AM104" s="6">
        <f t="shared" ref="AM104:AM113" si="149">AI104+AL104</f>
        <v>185223.2</v>
      </c>
    </row>
    <row r="105" spans="1:42" x14ac:dyDescent="0.35">
      <c r="A105" s="32"/>
      <c r="B105" s="61" t="s">
        <v>10</v>
      </c>
      <c r="C105" s="60"/>
      <c r="D105" s="8">
        <f>D62+D66+D67+D72+D71+D73+D53</f>
        <v>700694.50000000012</v>
      </c>
      <c r="E105" s="8">
        <f>E62+E66+E67+E72+E71+E73+E53</f>
        <v>602840</v>
      </c>
      <c r="F105" s="8">
        <f>F53+F62+F66+F67+F71+F72+F73</f>
        <v>0</v>
      </c>
      <c r="G105" s="6">
        <f t="shared" si="139"/>
        <v>700694.50000000012</v>
      </c>
      <c r="H105" s="8">
        <f>H53+H62+H66+H67+H71+H72+H73</f>
        <v>0</v>
      </c>
      <c r="I105" s="6">
        <f t="shared" si="140"/>
        <v>602840</v>
      </c>
      <c r="J105" s="6">
        <f>J53+J62+J66+J67+J71+J72+J73+J75+J79+J54</f>
        <v>36704.097999999998</v>
      </c>
      <c r="K105" s="6">
        <f t="shared" si="137"/>
        <v>737398.59800000011</v>
      </c>
      <c r="L105" s="6">
        <f>L53+L62+L66+L67+L71+L72+L73</f>
        <v>61703.100000000006</v>
      </c>
      <c r="M105" s="6">
        <f t="shared" si="138"/>
        <v>664543.1</v>
      </c>
      <c r="N105" s="6">
        <f>N53+N62+N66+N67+N71+N72+N73+N75+N79+N54</f>
        <v>0</v>
      </c>
      <c r="O105" s="6">
        <f t="shared" si="141"/>
        <v>737398.59800000011</v>
      </c>
      <c r="P105" s="6">
        <f>P53+P62+P66+P67+P71+P72+P73</f>
        <v>0</v>
      </c>
      <c r="Q105" s="6">
        <f t="shared" si="142"/>
        <v>664543.1</v>
      </c>
      <c r="R105" s="6">
        <f>R53+R62+R66+R67+R71+R72+R73+R75+R79+R54+R55+R80</f>
        <v>5072.7600000000075</v>
      </c>
      <c r="S105" s="6">
        <f t="shared" si="143"/>
        <v>742471.35800000012</v>
      </c>
      <c r="T105" s="6">
        <f>T53+T62+T66+T67+T71+T72+T73+T75+T79+T54+T55+T80</f>
        <v>7609.1500000000015</v>
      </c>
      <c r="U105" s="6">
        <f t="shared" si="144"/>
        <v>672152.25</v>
      </c>
      <c r="V105" s="6">
        <f>V53+V62+V66+V67+V71+V72+V73+V75+V79+V54+V55+V80+V84</f>
        <v>6397.1170000000002</v>
      </c>
      <c r="W105" s="6">
        <f t="shared" si="145"/>
        <v>748868.47500000009</v>
      </c>
      <c r="X105" s="6">
        <f>X53+X62+X66+X67+X71+X72+X73+X75+X79+X54+X55+X80+X84</f>
        <v>0</v>
      </c>
      <c r="Y105" s="6">
        <f t="shared" si="146"/>
        <v>672152.25</v>
      </c>
      <c r="Z105" s="6">
        <f>Z53+Z62+Z66+Z67+Z71+Z72+Z73+Z75+Z79+Z54+Z55+Z80+Z84</f>
        <v>0</v>
      </c>
      <c r="AA105" s="6">
        <f t="shared" si="112"/>
        <v>672152.25</v>
      </c>
      <c r="AB105" s="6">
        <f>AB53+AB62+AB66+AB67+AB71+AB72+AB73+AB75+AB79+AB54+AB55+AB80+AB84+BC87+AB85</f>
        <v>9620.2970000000005</v>
      </c>
      <c r="AC105" s="6">
        <f t="shared" si="113"/>
        <v>758488.77200000011</v>
      </c>
      <c r="AD105" s="6">
        <f>AD53+AD62+AD66+AD67+AD71+AD72+AD73+AD75+AD79+AD54+AD55+AD80+AD84+AD85</f>
        <v>0</v>
      </c>
      <c r="AE105" s="25">
        <f t="shared" si="114"/>
        <v>672152.25</v>
      </c>
      <c r="AF105" s="25">
        <f>AF53+AF62+AF66+AF67+AF71+AF72+AF73+AF75+AF79+AF54+AF55+AF80+AF84+BG87+AF85+AF56+AF96</f>
        <v>485053.18300000002</v>
      </c>
      <c r="AG105" s="25">
        <f t="shared" si="115"/>
        <v>1243541.9550000001</v>
      </c>
      <c r="AH105" s="25">
        <f>AH53+AH62+AH66+AH67+AH71+AH72+AH73+AH75+AH79+AH54+AH55+AH80+AH84+AH85+AH56+AH96</f>
        <v>0</v>
      </c>
      <c r="AI105" s="25">
        <f t="shared" si="147"/>
        <v>672152.25</v>
      </c>
      <c r="AJ105" s="14">
        <f>AJ53+AJ62+AJ66+AJ67+AJ71+AJ72+AJ73+AJ75+AJ79+AJ54+AJ55+AJ80+AJ84+BK87+AJ85+AJ56+AJ96</f>
        <v>0</v>
      </c>
      <c r="AK105" s="6">
        <f t="shared" si="148"/>
        <v>1243541.9550000001</v>
      </c>
      <c r="AL105" s="14">
        <f>AL53+AL62+AL66+AL67+AL71+AL72+AL73+AL75+AL79+AL54+AL55+AL80+AL84+AL85+AL56+AL96</f>
        <v>0</v>
      </c>
      <c r="AM105" s="6">
        <f t="shared" si="149"/>
        <v>672152.25</v>
      </c>
    </row>
    <row r="106" spans="1:42" x14ac:dyDescent="0.35">
      <c r="A106" s="32"/>
      <c r="B106" s="61" t="s">
        <v>20</v>
      </c>
      <c r="C106" s="60"/>
      <c r="D106" s="8">
        <f>D30</f>
        <v>5623.9</v>
      </c>
      <c r="E106" s="8">
        <f>E30</f>
        <v>2303.5</v>
      </c>
      <c r="F106" s="8">
        <f>F30</f>
        <v>0</v>
      </c>
      <c r="G106" s="6">
        <f t="shared" si="139"/>
        <v>5623.9</v>
      </c>
      <c r="H106" s="8">
        <f>H30</f>
        <v>0</v>
      </c>
      <c r="I106" s="6">
        <f t="shared" si="140"/>
        <v>2303.5</v>
      </c>
      <c r="J106" s="6">
        <f>J30</f>
        <v>0</v>
      </c>
      <c r="K106" s="6">
        <f t="shared" si="137"/>
        <v>5623.9</v>
      </c>
      <c r="L106" s="6">
        <f>L30</f>
        <v>0</v>
      </c>
      <c r="M106" s="6">
        <f t="shared" si="138"/>
        <v>2303.5</v>
      </c>
      <c r="N106" s="6">
        <f>N30</f>
        <v>0</v>
      </c>
      <c r="O106" s="6">
        <f t="shared" si="141"/>
        <v>5623.9</v>
      </c>
      <c r="P106" s="6">
        <f>P30</f>
        <v>0</v>
      </c>
      <c r="Q106" s="6">
        <f t="shared" si="142"/>
        <v>2303.5</v>
      </c>
      <c r="R106" s="6">
        <f>R30</f>
        <v>0</v>
      </c>
      <c r="S106" s="6">
        <f t="shared" si="143"/>
        <v>5623.9</v>
      </c>
      <c r="T106" s="6">
        <f>T30</f>
        <v>0</v>
      </c>
      <c r="U106" s="6">
        <f t="shared" si="144"/>
        <v>2303.5</v>
      </c>
      <c r="V106" s="6">
        <f>V30</f>
        <v>0</v>
      </c>
      <c r="W106" s="6">
        <f t="shared" si="145"/>
        <v>5623.9</v>
      </c>
      <c r="X106" s="6">
        <f>X30</f>
        <v>0</v>
      </c>
      <c r="Y106" s="6">
        <f t="shared" si="146"/>
        <v>2303.5</v>
      </c>
      <c r="Z106" s="6">
        <f>Z30</f>
        <v>0</v>
      </c>
      <c r="AA106" s="6">
        <f t="shared" si="112"/>
        <v>2303.5</v>
      </c>
      <c r="AB106" s="6">
        <f>AB30</f>
        <v>0</v>
      </c>
      <c r="AC106" s="6">
        <f t="shared" si="113"/>
        <v>5623.9</v>
      </c>
      <c r="AD106" s="6">
        <f>AD30</f>
        <v>0</v>
      </c>
      <c r="AE106" s="25">
        <f t="shared" si="114"/>
        <v>2303.5</v>
      </c>
      <c r="AF106" s="25">
        <f>AF30</f>
        <v>-5623.9</v>
      </c>
      <c r="AG106" s="25">
        <f t="shared" si="115"/>
        <v>0</v>
      </c>
      <c r="AH106" s="25">
        <f>AH30</f>
        <v>0</v>
      </c>
      <c r="AI106" s="25">
        <f t="shared" si="147"/>
        <v>2303.5</v>
      </c>
      <c r="AJ106" s="14">
        <f>AJ30</f>
        <v>0</v>
      </c>
      <c r="AK106" s="6">
        <f t="shared" si="148"/>
        <v>0</v>
      </c>
      <c r="AL106" s="14">
        <f>AL30</f>
        <v>0</v>
      </c>
      <c r="AM106" s="6">
        <f t="shared" si="149"/>
        <v>2303.5</v>
      </c>
    </row>
    <row r="107" spans="1:42" x14ac:dyDescent="0.35">
      <c r="A107" s="3"/>
      <c r="B107" s="59" t="s">
        <v>16</v>
      </c>
      <c r="C107" s="60"/>
      <c r="D107" s="8"/>
      <c r="E107" s="8"/>
      <c r="F107" s="8"/>
      <c r="G107" s="6">
        <f t="shared" si="139"/>
        <v>0</v>
      </c>
      <c r="H107" s="8"/>
      <c r="I107" s="6">
        <f t="shared" si="140"/>
        <v>0</v>
      </c>
      <c r="J107" s="6">
        <f>J89</f>
        <v>18797.701000000001</v>
      </c>
      <c r="K107" s="6">
        <f t="shared" si="137"/>
        <v>18797.701000000001</v>
      </c>
      <c r="L107" s="6"/>
      <c r="M107" s="6">
        <f t="shared" si="138"/>
        <v>0</v>
      </c>
      <c r="N107" s="6">
        <f>N89</f>
        <v>0</v>
      </c>
      <c r="O107" s="6">
        <f t="shared" si="141"/>
        <v>18797.701000000001</v>
      </c>
      <c r="P107" s="6"/>
      <c r="Q107" s="6">
        <f t="shared" si="142"/>
        <v>0</v>
      </c>
      <c r="R107" s="6">
        <f>R89</f>
        <v>0</v>
      </c>
      <c r="S107" s="6">
        <f t="shared" si="143"/>
        <v>18797.701000000001</v>
      </c>
      <c r="T107" s="6"/>
      <c r="U107" s="6">
        <f t="shared" si="144"/>
        <v>0</v>
      </c>
      <c r="V107" s="6">
        <f>V89</f>
        <v>0</v>
      </c>
      <c r="W107" s="6">
        <f t="shared" si="145"/>
        <v>18797.701000000001</v>
      </c>
      <c r="X107" s="6">
        <f>X89</f>
        <v>0</v>
      </c>
      <c r="Y107" s="6">
        <f t="shared" si="146"/>
        <v>0</v>
      </c>
      <c r="Z107" s="6">
        <f>Z89</f>
        <v>0</v>
      </c>
      <c r="AA107" s="6">
        <f t="shared" si="112"/>
        <v>0</v>
      </c>
      <c r="AB107" s="6">
        <f>AB89</f>
        <v>0</v>
      </c>
      <c r="AC107" s="6">
        <f t="shared" si="113"/>
        <v>18797.701000000001</v>
      </c>
      <c r="AD107" s="6">
        <f>AD89</f>
        <v>0</v>
      </c>
      <c r="AE107" s="25">
        <f t="shared" si="114"/>
        <v>0</v>
      </c>
      <c r="AF107" s="25">
        <f>AF89</f>
        <v>0</v>
      </c>
      <c r="AG107" s="25">
        <f t="shared" si="115"/>
        <v>18797.701000000001</v>
      </c>
      <c r="AH107" s="25">
        <f>AH89</f>
        <v>0</v>
      </c>
      <c r="AI107" s="25">
        <f t="shared" si="147"/>
        <v>0</v>
      </c>
      <c r="AJ107" s="14">
        <f>AJ89</f>
        <v>0</v>
      </c>
      <c r="AK107" s="6">
        <f t="shared" si="148"/>
        <v>18797.701000000001</v>
      </c>
      <c r="AL107" s="14">
        <f>AL89</f>
        <v>0</v>
      </c>
      <c r="AM107" s="6">
        <f t="shared" si="149"/>
        <v>0</v>
      </c>
    </row>
    <row r="108" spans="1:42" hidden="1" x14ac:dyDescent="0.35">
      <c r="A108" s="3"/>
      <c r="B108" s="62" t="s">
        <v>13</v>
      </c>
      <c r="C108" s="62"/>
      <c r="D108" s="8">
        <f>D74</f>
        <v>3000</v>
      </c>
      <c r="E108" s="8">
        <f>E74</f>
        <v>3000</v>
      </c>
      <c r="F108" s="8">
        <f>F74</f>
        <v>0</v>
      </c>
      <c r="G108" s="6">
        <f t="shared" si="139"/>
        <v>3000</v>
      </c>
      <c r="H108" s="8">
        <f>H74</f>
        <v>0</v>
      </c>
      <c r="I108" s="6">
        <f t="shared" si="140"/>
        <v>3000</v>
      </c>
      <c r="J108" s="6">
        <f>J74</f>
        <v>0</v>
      </c>
      <c r="K108" s="6">
        <f t="shared" si="137"/>
        <v>3000</v>
      </c>
      <c r="L108" s="6">
        <f>L74</f>
        <v>0</v>
      </c>
      <c r="M108" s="6">
        <f t="shared" si="138"/>
        <v>3000</v>
      </c>
      <c r="N108" s="6">
        <f>N74</f>
        <v>0</v>
      </c>
      <c r="O108" s="6">
        <f t="shared" si="141"/>
        <v>3000</v>
      </c>
      <c r="P108" s="6">
        <f>P74</f>
        <v>0</v>
      </c>
      <c r="Q108" s="6">
        <f t="shared" si="142"/>
        <v>3000</v>
      </c>
      <c r="R108" s="6">
        <f>R74</f>
        <v>0</v>
      </c>
      <c r="S108" s="6">
        <f t="shared" si="143"/>
        <v>3000</v>
      </c>
      <c r="T108" s="6">
        <f>T74</f>
        <v>0</v>
      </c>
      <c r="U108" s="6">
        <f t="shared" si="144"/>
        <v>3000</v>
      </c>
      <c r="V108" s="14">
        <f>V74</f>
        <v>-3000</v>
      </c>
      <c r="W108" s="6">
        <f t="shared" si="145"/>
        <v>0</v>
      </c>
      <c r="X108" s="14">
        <f>X74</f>
        <v>-3000</v>
      </c>
      <c r="Y108" s="6">
        <f t="shared" si="146"/>
        <v>0</v>
      </c>
      <c r="Z108" s="14">
        <f>Z74</f>
        <v>0</v>
      </c>
      <c r="AA108" s="6">
        <f t="shared" si="112"/>
        <v>0</v>
      </c>
      <c r="AB108" s="6">
        <f>AB74</f>
        <v>0</v>
      </c>
      <c r="AC108" s="6">
        <f t="shared" si="113"/>
        <v>0</v>
      </c>
      <c r="AD108" s="6">
        <f>AD74</f>
        <v>0</v>
      </c>
      <c r="AE108" s="6">
        <f t="shared" si="114"/>
        <v>0</v>
      </c>
      <c r="AF108" s="25">
        <f>AF74</f>
        <v>0</v>
      </c>
      <c r="AG108" s="25">
        <f t="shared" si="115"/>
        <v>0</v>
      </c>
      <c r="AH108" s="25">
        <f>AH74</f>
        <v>0</v>
      </c>
      <c r="AI108" s="6">
        <f t="shared" si="147"/>
        <v>0</v>
      </c>
      <c r="AJ108" s="14">
        <f>AJ74</f>
        <v>0</v>
      </c>
      <c r="AK108" s="25">
        <f t="shared" si="148"/>
        <v>0</v>
      </c>
      <c r="AL108" s="14">
        <f>AL74</f>
        <v>0</v>
      </c>
      <c r="AM108" s="6">
        <f t="shared" si="149"/>
        <v>0</v>
      </c>
      <c r="AN108" s="2"/>
      <c r="AO108" s="1">
        <v>0</v>
      </c>
      <c r="AP108" s="1"/>
    </row>
    <row r="109" spans="1:42" x14ac:dyDescent="0.35">
      <c r="A109" s="35"/>
      <c r="B109" s="59" t="s">
        <v>3</v>
      </c>
      <c r="C109" s="60"/>
      <c r="D109" s="8">
        <f>D98</f>
        <v>0</v>
      </c>
      <c r="E109" s="8">
        <f>E98</f>
        <v>0</v>
      </c>
      <c r="F109" s="8"/>
      <c r="G109" s="6">
        <f t="shared" si="139"/>
        <v>0</v>
      </c>
      <c r="H109" s="8"/>
      <c r="I109" s="6">
        <f t="shared" si="140"/>
        <v>0</v>
      </c>
      <c r="J109" s="6"/>
      <c r="K109" s="6">
        <f t="shared" si="137"/>
        <v>0</v>
      </c>
      <c r="L109" s="6"/>
      <c r="M109" s="6">
        <f t="shared" si="138"/>
        <v>0</v>
      </c>
      <c r="N109" s="6"/>
      <c r="O109" s="6">
        <f t="shared" si="141"/>
        <v>0</v>
      </c>
      <c r="P109" s="6"/>
      <c r="Q109" s="6">
        <f t="shared" si="142"/>
        <v>0</v>
      </c>
      <c r="R109" s="6"/>
      <c r="S109" s="6">
        <f t="shared" si="143"/>
        <v>0</v>
      </c>
      <c r="T109" s="6"/>
      <c r="U109" s="6">
        <f t="shared" si="144"/>
        <v>0</v>
      </c>
      <c r="V109" s="6">
        <f>V33</f>
        <v>264498.92</v>
      </c>
      <c r="W109" s="6">
        <f t="shared" si="145"/>
        <v>264498.92</v>
      </c>
      <c r="X109" s="6">
        <f>X33</f>
        <v>0</v>
      </c>
      <c r="Y109" s="6">
        <f t="shared" si="146"/>
        <v>0</v>
      </c>
      <c r="Z109" s="6">
        <f>Z33</f>
        <v>0</v>
      </c>
      <c r="AA109" s="6">
        <f t="shared" si="112"/>
        <v>0</v>
      </c>
      <c r="AB109" s="6">
        <f>AB33</f>
        <v>0</v>
      </c>
      <c r="AC109" s="6">
        <f t="shared" si="113"/>
        <v>264498.92</v>
      </c>
      <c r="AD109" s="6">
        <f>AD33</f>
        <v>0</v>
      </c>
      <c r="AE109" s="25">
        <f t="shared" si="114"/>
        <v>0</v>
      </c>
      <c r="AF109" s="25">
        <f>AF33</f>
        <v>0</v>
      </c>
      <c r="AG109" s="25">
        <f t="shared" si="115"/>
        <v>264498.92</v>
      </c>
      <c r="AH109" s="25">
        <f>AH33</f>
        <v>0</v>
      </c>
      <c r="AI109" s="25">
        <f t="shared" si="147"/>
        <v>0</v>
      </c>
      <c r="AJ109" s="14">
        <f>AJ33</f>
        <v>0</v>
      </c>
      <c r="AK109" s="6">
        <f t="shared" si="148"/>
        <v>264498.92</v>
      </c>
      <c r="AL109" s="14">
        <f>AL33</f>
        <v>0</v>
      </c>
      <c r="AM109" s="6">
        <f t="shared" si="149"/>
        <v>0</v>
      </c>
    </row>
    <row r="110" spans="1:42" x14ac:dyDescent="0.35">
      <c r="A110" s="3"/>
      <c r="B110" s="59" t="s">
        <v>8</v>
      </c>
      <c r="C110" s="60"/>
      <c r="D110" s="8">
        <f>D42</f>
        <v>848298.6</v>
      </c>
      <c r="E110" s="8">
        <f>E42</f>
        <v>723280.4</v>
      </c>
      <c r="F110" s="8">
        <f>F42</f>
        <v>0</v>
      </c>
      <c r="G110" s="6">
        <f t="shared" si="139"/>
        <v>848298.6</v>
      </c>
      <c r="H110" s="8">
        <f>H42</f>
        <v>0</v>
      </c>
      <c r="I110" s="6">
        <f t="shared" si="140"/>
        <v>723280.4</v>
      </c>
      <c r="J110" s="6">
        <f>J42</f>
        <v>0</v>
      </c>
      <c r="K110" s="6">
        <f t="shared" si="137"/>
        <v>848298.6</v>
      </c>
      <c r="L110" s="6">
        <f>L42</f>
        <v>0</v>
      </c>
      <c r="M110" s="6">
        <f t="shared" si="138"/>
        <v>723280.4</v>
      </c>
      <c r="N110" s="6">
        <f>N42</f>
        <v>0</v>
      </c>
      <c r="O110" s="6">
        <f t="shared" si="141"/>
        <v>848298.6</v>
      </c>
      <c r="P110" s="6">
        <f>P42</f>
        <v>0</v>
      </c>
      <c r="Q110" s="6">
        <f t="shared" si="142"/>
        <v>723280.4</v>
      </c>
      <c r="R110" s="6">
        <f>R42</f>
        <v>0</v>
      </c>
      <c r="S110" s="6">
        <f t="shared" si="143"/>
        <v>848298.6</v>
      </c>
      <c r="T110" s="6">
        <f>T42</f>
        <v>0</v>
      </c>
      <c r="U110" s="6">
        <f t="shared" si="144"/>
        <v>723280.4</v>
      </c>
      <c r="V110" s="6">
        <f>V42</f>
        <v>0</v>
      </c>
      <c r="W110" s="6">
        <f t="shared" si="145"/>
        <v>848298.6</v>
      </c>
      <c r="X110" s="6">
        <f>X42</f>
        <v>0</v>
      </c>
      <c r="Y110" s="6">
        <f t="shared" si="146"/>
        <v>723280.4</v>
      </c>
      <c r="Z110" s="6">
        <f>Z42</f>
        <v>0</v>
      </c>
      <c r="AA110" s="6">
        <f t="shared" si="112"/>
        <v>723280.4</v>
      </c>
      <c r="AB110" s="6">
        <f>AB42</f>
        <v>0</v>
      </c>
      <c r="AC110" s="6">
        <f t="shared" si="113"/>
        <v>848298.6</v>
      </c>
      <c r="AD110" s="6">
        <f>AD42</f>
        <v>0</v>
      </c>
      <c r="AE110" s="25">
        <f t="shared" si="114"/>
        <v>723280.4</v>
      </c>
      <c r="AF110" s="25">
        <f>AF42</f>
        <v>-109414.5</v>
      </c>
      <c r="AG110" s="25">
        <f t="shared" si="115"/>
        <v>738884.1</v>
      </c>
      <c r="AH110" s="25">
        <f>AH42</f>
        <v>0</v>
      </c>
      <c r="AI110" s="25">
        <f t="shared" si="147"/>
        <v>723280.4</v>
      </c>
      <c r="AJ110" s="14">
        <f>AJ42</f>
        <v>0</v>
      </c>
      <c r="AK110" s="6">
        <f t="shared" si="148"/>
        <v>738884.1</v>
      </c>
      <c r="AL110" s="14">
        <f>AL42</f>
        <v>0</v>
      </c>
      <c r="AM110" s="6">
        <f t="shared" si="149"/>
        <v>723280.4</v>
      </c>
    </row>
    <row r="111" spans="1:42" x14ac:dyDescent="0.35">
      <c r="A111" s="35"/>
      <c r="B111" s="58" t="s">
        <v>25</v>
      </c>
      <c r="C111" s="58"/>
      <c r="D111" s="8">
        <f>D91</f>
        <v>127415.3</v>
      </c>
      <c r="E111" s="8">
        <f>E91</f>
        <v>0</v>
      </c>
      <c r="F111" s="8">
        <f>F91</f>
        <v>0</v>
      </c>
      <c r="G111" s="6">
        <f t="shared" si="139"/>
        <v>127415.3</v>
      </c>
      <c r="H111" s="8">
        <f>H91</f>
        <v>0</v>
      </c>
      <c r="I111" s="6">
        <f t="shared" si="140"/>
        <v>0</v>
      </c>
      <c r="J111" s="6">
        <f>J91</f>
        <v>0</v>
      </c>
      <c r="K111" s="6">
        <f t="shared" si="137"/>
        <v>127415.3</v>
      </c>
      <c r="L111" s="6">
        <f>L91</f>
        <v>0</v>
      </c>
      <c r="M111" s="6">
        <f t="shared" si="138"/>
        <v>0</v>
      </c>
      <c r="N111" s="6">
        <f>N91</f>
        <v>0</v>
      </c>
      <c r="O111" s="6">
        <f t="shared" si="141"/>
        <v>127415.3</v>
      </c>
      <c r="P111" s="6">
        <f>P91</f>
        <v>0</v>
      </c>
      <c r="Q111" s="6">
        <f t="shared" si="142"/>
        <v>0</v>
      </c>
      <c r="R111" s="6">
        <f>R91</f>
        <v>0</v>
      </c>
      <c r="S111" s="6">
        <f t="shared" si="143"/>
        <v>127415.3</v>
      </c>
      <c r="T111" s="6">
        <f>T91</f>
        <v>0</v>
      </c>
      <c r="U111" s="6">
        <f t="shared" si="144"/>
        <v>0</v>
      </c>
      <c r="V111" s="6">
        <f>V91</f>
        <v>0</v>
      </c>
      <c r="W111" s="6">
        <f t="shared" si="145"/>
        <v>127415.3</v>
      </c>
      <c r="X111" s="6">
        <f>X91</f>
        <v>22584.7</v>
      </c>
      <c r="Y111" s="6">
        <f t="shared" si="146"/>
        <v>22584.7</v>
      </c>
      <c r="Z111" s="6">
        <f>Z91</f>
        <v>0</v>
      </c>
      <c r="AA111" s="6">
        <f t="shared" si="112"/>
        <v>22584.7</v>
      </c>
      <c r="AB111" s="6">
        <f>AB91</f>
        <v>0</v>
      </c>
      <c r="AC111" s="6">
        <f t="shared" si="113"/>
        <v>127415.3</v>
      </c>
      <c r="AD111" s="6">
        <f>AD91</f>
        <v>0</v>
      </c>
      <c r="AE111" s="25">
        <f t="shared" si="114"/>
        <v>22584.7</v>
      </c>
      <c r="AF111" s="25">
        <f>AF91</f>
        <v>0</v>
      </c>
      <c r="AG111" s="25">
        <f t="shared" si="115"/>
        <v>127415.3</v>
      </c>
      <c r="AH111" s="25">
        <f>AH91</f>
        <v>0</v>
      </c>
      <c r="AI111" s="25">
        <f t="shared" si="147"/>
        <v>22584.7</v>
      </c>
      <c r="AJ111" s="14">
        <f>AJ91</f>
        <v>0</v>
      </c>
      <c r="AK111" s="6">
        <f t="shared" si="148"/>
        <v>127415.3</v>
      </c>
      <c r="AL111" s="14">
        <f>AL91</f>
        <v>0</v>
      </c>
      <c r="AM111" s="6">
        <f t="shared" si="149"/>
        <v>22584.7</v>
      </c>
    </row>
    <row r="112" spans="1:42" x14ac:dyDescent="0.35">
      <c r="A112" s="35"/>
      <c r="B112" s="58" t="s">
        <v>35</v>
      </c>
      <c r="C112" s="58"/>
      <c r="D112" s="8">
        <f>D93</f>
        <v>10085.700000000001</v>
      </c>
      <c r="E112" s="8">
        <f>E93</f>
        <v>7085.7</v>
      </c>
      <c r="F112" s="8">
        <f>F93+F94</f>
        <v>84384.7</v>
      </c>
      <c r="G112" s="6">
        <f t="shared" si="139"/>
        <v>94470.399999999994</v>
      </c>
      <c r="H112" s="8">
        <f>H93+H94</f>
        <v>-162.30000000000001</v>
      </c>
      <c r="I112" s="6">
        <f t="shared" si="140"/>
        <v>6923.4</v>
      </c>
      <c r="J112" s="6">
        <f>J93+J94</f>
        <v>0</v>
      </c>
      <c r="K112" s="6">
        <f t="shared" si="137"/>
        <v>94470.399999999994</v>
      </c>
      <c r="L112" s="6">
        <f>L93+L94</f>
        <v>0</v>
      </c>
      <c r="M112" s="6">
        <f t="shared" si="138"/>
        <v>6923.4</v>
      </c>
      <c r="N112" s="6">
        <f>N93+N94</f>
        <v>0</v>
      </c>
      <c r="O112" s="6">
        <f t="shared" si="141"/>
        <v>94470.399999999994</v>
      </c>
      <c r="P112" s="6">
        <f>P93+P94</f>
        <v>0</v>
      </c>
      <c r="Q112" s="6">
        <f t="shared" si="142"/>
        <v>6923.4</v>
      </c>
      <c r="R112" s="6">
        <f>R93+R94</f>
        <v>-9852.2000000000007</v>
      </c>
      <c r="S112" s="6">
        <f t="shared" si="143"/>
        <v>84618.2</v>
      </c>
      <c r="T112" s="6">
        <f t="shared" ref="T112" si="150">T93+T94</f>
        <v>-6923.4</v>
      </c>
      <c r="U112" s="6">
        <f t="shared" si="144"/>
        <v>0</v>
      </c>
      <c r="V112" s="6">
        <f>V93+V94</f>
        <v>0</v>
      </c>
      <c r="W112" s="6">
        <f t="shared" si="145"/>
        <v>84618.2</v>
      </c>
      <c r="X112" s="6">
        <f t="shared" ref="X112:Z112" si="151">X93+X94</f>
        <v>0</v>
      </c>
      <c r="Y112" s="6">
        <f t="shared" si="146"/>
        <v>0</v>
      </c>
      <c r="Z112" s="6">
        <f t="shared" si="151"/>
        <v>0</v>
      </c>
      <c r="AA112" s="6">
        <f t="shared" si="112"/>
        <v>0</v>
      </c>
      <c r="AB112" s="6">
        <f>AB93+AB94</f>
        <v>0</v>
      </c>
      <c r="AC112" s="6">
        <f t="shared" si="113"/>
        <v>84618.2</v>
      </c>
      <c r="AD112" s="6">
        <f t="shared" ref="AD112" si="152">AD93+AD94</f>
        <v>0</v>
      </c>
      <c r="AE112" s="25">
        <f t="shared" si="114"/>
        <v>0</v>
      </c>
      <c r="AF112" s="25">
        <f>AF93+AF94</f>
        <v>0</v>
      </c>
      <c r="AG112" s="25">
        <f t="shared" si="115"/>
        <v>84618.2</v>
      </c>
      <c r="AH112" s="25">
        <f>AH93+AH94</f>
        <v>0</v>
      </c>
      <c r="AI112" s="25">
        <f t="shared" si="147"/>
        <v>0</v>
      </c>
      <c r="AJ112" s="14">
        <f>AJ93+AJ94</f>
        <v>0</v>
      </c>
      <c r="AK112" s="6">
        <f t="shared" si="148"/>
        <v>84618.2</v>
      </c>
      <c r="AL112" s="14">
        <f>AL93+AL94</f>
        <v>0</v>
      </c>
      <c r="AM112" s="6">
        <f t="shared" si="149"/>
        <v>0</v>
      </c>
    </row>
    <row r="113" spans="1:39" x14ac:dyDescent="0.35">
      <c r="A113" s="35"/>
      <c r="B113" s="58" t="s">
        <v>36</v>
      </c>
      <c r="C113" s="58"/>
      <c r="D113" s="8">
        <f>D19+D23+D26+D24+D25+D87+D88</f>
        <v>720328.29999999993</v>
      </c>
      <c r="E113" s="8">
        <f>E19+E23+E26+E24+E25+E87+E88</f>
        <v>712578.6</v>
      </c>
      <c r="F113" s="8">
        <f>F19+F23+F24+F25+F26+F87+F88</f>
        <v>-10057.6</v>
      </c>
      <c r="G113" s="6">
        <f t="shared" si="139"/>
        <v>710270.7</v>
      </c>
      <c r="H113" s="8">
        <f>H19+H23+H24+H25+H26+H87+H88</f>
        <v>-353</v>
      </c>
      <c r="I113" s="6">
        <f t="shared" si="140"/>
        <v>712225.6</v>
      </c>
      <c r="J113" s="6">
        <f>J19+J23+J24+J25+J26+J87+J88</f>
        <v>0</v>
      </c>
      <c r="K113" s="6">
        <f t="shared" si="137"/>
        <v>710270.7</v>
      </c>
      <c r="L113" s="6">
        <f>L19+L23+L24+L25+L26+L87+L88</f>
        <v>0</v>
      </c>
      <c r="M113" s="6">
        <f t="shared" si="138"/>
        <v>712225.6</v>
      </c>
      <c r="N113" s="6">
        <f>N19+N23+N24+N25+N26+N87+N88</f>
        <v>0</v>
      </c>
      <c r="O113" s="6">
        <f t="shared" si="141"/>
        <v>710270.7</v>
      </c>
      <c r="P113" s="6">
        <f>P19+P23+P24+P25+P26+P87+P88</f>
        <v>0</v>
      </c>
      <c r="Q113" s="6">
        <f t="shared" si="142"/>
        <v>712225.6</v>
      </c>
      <c r="R113" s="6">
        <f>R19+R23+R24+R25+R26+R87+R88+R31+R95</f>
        <v>13816.58</v>
      </c>
      <c r="S113" s="6">
        <f t="shared" si="143"/>
        <v>724087.27999999991</v>
      </c>
      <c r="T113" s="6">
        <f>T19+T23+T24+T25+T26+T87+T88+T31+T95</f>
        <v>46400.1</v>
      </c>
      <c r="U113" s="6">
        <f t="shared" si="144"/>
        <v>758625.7</v>
      </c>
      <c r="V113" s="6">
        <f>V19+V23+V24+V25+V26+V87+V88+V31+V95+V32</f>
        <v>0</v>
      </c>
      <c r="W113" s="6">
        <f t="shared" si="145"/>
        <v>724087.27999999991</v>
      </c>
      <c r="X113" s="6">
        <f>X19+X23+X24+X25+X26+X87+X88+X31+X95+X32</f>
        <v>87834.392999999996</v>
      </c>
      <c r="Y113" s="6">
        <f t="shared" si="146"/>
        <v>846460.09299999999</v>
      </c>
      <c r="Z113" s="6">
        <f>Z19+Z23+Z24+Z25+Z26+Z87+Z88+Z31+Z95+Z32</f>
        <v>-38884.531000000003</v>
      </c>
      <c r="AA113" s="6">
        <f t="shared" si="112"/>
        <v>807575.56200000003</v>
      </c>
      <c r="AB113" s="6">
        <f>AB19+AB23+AB24+AB25+AB26+AB87+AB88+AB31+AB95+AB32</f>
        <v>0</v>
      </c>
      <c r="AC113" s="6">
        <f t="shared" si="113"/>
        <v>724087.27999999991</v>
      </c>
      <c r="AD113" s="6">
        <f>AD19+AD23+AD24+AD25+AD26+AD87+AD88+AD31+AD95+AD32</f>
        <v>0</v>
      </c>
      <c r="AE113" s="25">
        <f t="shared" si="114"/>
        <v>807575.56200000003</v>
      </c>
      <c r="AF113" s="25">
        <f>AF19+AF23+AF24+AF25+AF26+AF87+AF88+AF31+AF95+AF32</f>
        <v>-6747.5849999999991</v>
      </c>
      <c r="AG113" s="25">
        <f t="shared" si="115"/>
        <v>717339.69499999995</v>
      </c>
      <c r="AH113" s="25">
        <f>AH19+AH23+AH24+AH25+AH26+AH87+AH88+AH31+AH95+AH32</f>
        <v>0</v>
      </c>
      <c r="AI113" s="25">
        <f t="shared" si="147"/>
        <v>807575.56200000003</v>
      </c>
      <c r="AJ113" s="14">
        <f>AJ19+AJ23+AJ24+AJ25+AJ26+AJ87+AJ88+AJ31+AJ95+AJ32</f>
        <v>0</v>
      </c>
      <c r="AK113" s="6">
        <f t="shared" si="148"/>
        <v>717339.69499999995</v>
      </c>
      <c r="AL113" s="14">
        <f>AL19+AL23+AL24+AL25+AL26+AL87+AL88+AL31+AL95+AL32</f>
        <v>0</v>
      </c>
      <c r="AM113" s="6">
        <f t="shared" si="149"/>
        <v>807575.56200000003</v>
      </c>
    </row>
  </sheetData>
  <autoFilter ref="A14:AO113">
    <filterColumn colId="40">
      <filters blank="1"/>
    </filterColumn>
  </autoFilter>
  <mergeCells count="55">
    <mergeCell ref="O13:O14"/>
    <mergeCell ref="P13:P14"/>
    <mergeCell ref="Q13:Q14"/>
    <mergeCell ref="T13:T14"/>
    <mergeCell ref="U13:U14"/>
    <mergeCell ref="AF13:AF14"/>
    <mergeCell ref="AG13:AG14"/>
    <mergeCell ref="Z13:Z14"/>
    <mergeCell ref="AB13:AB14"/>
    <mergeCell ref="AC13:AC14"/>
    <mergeCell ref="AD13:AD14"/>
    <mergeCell ref="AE13:AE14"/>
    <mergeCell ref="AA13:AA14"/>
    <mergeCell ref="B103:C103"/>
    <mergeCell ref="E13:E14"/>
    <mergeCell ref="W13:W14"/>
    <mergeCell ref="X13:X14"/>
    <mergeCell ref="Y13:Y14"/>
    <mergeCell ref="S13:S14"/>
    <mergeCell ref="B102:C102"/>
    <mergeCell ref="V13:V14"/>
    <mergeCell ref="G13:G14"/>
    <mergeCell ref="H13:H14"/>
    <mergeCell ref="B99:C99"/>
    <mergeCell ref="B100:C100"/>
    <mergeCell ref="B101:C101"/>
    <mergeCell ref="B13:B14"/>
    <mergeCell ref="C13:C14"/>
    <mergeCell ref="N13:N14"/>
    <mergeCell ref="B113:C113"/>
    <mergeCell ref="B112:C112"/>
    <mergeCell ref="B111:C111"/>
    <mergeCell ref="B109:C109"/>
    <mergeCell ref="B104:C104"/>
    <mergeCell ref="B105:C105"/>
    <mergeCell ref="B106:C106"/>
    <mergeCell ref="B107:C107"/>
    <mergeCell ref="B108:C108"/>
    <mergeCell ref="B110:C110"/>
    <mergeCell ref="AJ13:AJ14"/>
    <mergeCell ref="AK13:AK14"/>
    <mergeCell ref="AL13:AL14"/>
    <mergeCell ref="AM13:AM14"/>
    <mergeCell ref="A10:AM10"/>
    <mergeCell ref="A13:A14"/>
    <mergeCell ref="R13:R14"/>
    <mergeCell ref="I13:I14"/>
    <mergeCell ref="J13:J14"/>
    <mergeCell ref="K13:K14"/>
    <mergeCell ref="L13:L14"/>
    <mergeCell ref="M13:M14"/>
    <mergeCell ref="F13:F14"/>
    <mergeCell ref="D13:D14"/>
    <mergeCell ref="AH13:AH14"/>
    <mergeCell ref="AI13:AI14"/>
  </mergeCells>
  <pageMargins left="0.98425196850393704" right="0.39370078740157483" top="0.78740157480314965" bottom="0.78740157480314965" header="0.51181102362204722" footer="0.51181102362204722"/>
  <pageSetup paperSize="9" scale="82" fitToHeight="0" orientation="portrait" horizontalDpi="4294967294" verticalDpi="42949672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2018-2019</vt:lpstr>
      <vt:lpstr>'2018-2019'!Заголовки_для_печати</vt:lpstr>
      <vt:lpstr>'2018-2019'!Область_печати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Ермолина Анастасия Николаевна</cp:lastModifiedBy>
  <cp:lastPrinted>2017-10-31T09:45:18Z</cp:lastPrinted>
  <dcterms:created xsi:type="dcterms:W3CDTF">2014-02-04T08:37:28Z</dcterms:created>
  <dcterms:modified xsi:type="dcterms:W3CDTF">2017-10-31T09:45:18Z</dcterms:modified>
</cp:coreProperties>
</file>